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ivotTables/pivotTable1.xml" ContentType="application/vnd.openxmlformats-officedocument.spreadsheetml.pivotTable+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xampp\htdocs\interactin\DOCUMENTOS\"/>
    </mc:Choice>
  </mc:AlternateContent>
  <bookViews>
    <workbookView xWindow="0" yWindow="0" windowWidth="21570" windowHeight="7560" activeTab="1"/>
  </bookViews>
  <sheets>
    <sheet name="ANEXO AL PRESUPUESTO" sheetId="20" r:id="rId1"/>
    <sheet name="PRESUPUESTO UNIV" sheetId="13" r:id="rId2"/>
    <sheet name="PRESUPUESTO FUERA" sheetId="22" r:id="rId3"/>
    <sheet name="RESUMEN EN LA U" sheetId="10" r:id="rId4"/>
    <sheet name="RESUMEN FUERA" sheetId="16" r:id="rId5"/>
    <sheet name="RESUMEN ENTID PUBLICAS EN U" sheetId="25" r:id="rId6"/>
    <sheet name="RESUMEN ENTID PUBLICAS FUERA" sheetId="26" r:id="rId7"/>
    <sheet name="FORM.ADICIONAL" sheetId="7" r:id="rId8"/>
    <sheet name="INSTRUCCIONES" sheetId="18" r:id="rId9"/>
    <sheet name="EQUIVALENCIA PRESUP" sheetId="21" r:id="rId10"/>
    <sheet name="RADICACION EN EL SISTEMA" sheetId="24" r:id="rId11"/>
  </sheets>
  <externalReferences>
    <externalReference r:id="rId12"/>
  </externalReferences>
  <definedNames>
    <definedName name="_xlnm._FilterDatabase" localSheetId="9" hidden="1">'EQUIVALENCIA PRESUP'!$A$17:$K$47</definedName>
    <definedName name="_xlnm._FilterDatabase" localSheetId="2" hidden="1">'PRESUPUESTO FUERA'!#REF!</definedName>
    <definedName name="_xlnm._FilterDatabase" localSheetId="1" hidden="1">'PRESUPUESTO UNIV'!#REF!</definedName>
    <definedName name="_xlnm._FilterDatabase" localSheetId="10" hidden="1">'RADICACION EN EL SISTEMA'!$A$1:$B$1</definedName>
    <definedName name="_xlnm.Print_Area" localSheetId="8">INSTRUCCIONES!$A$1:$I$77</definedName>
    <definedName name="personal" localSheetId="1">'PRESUPUESTO UNIV'!$C$155:$D$162</definedName>
    <definedName name="Z_EDBF3EEE_03EB_4D72_9690_A71135853B8E_.wvu.Cols" localSheetId="2" hidden="1">'PRESUPUESTO FUERA'!$M:$M</definedName>
    <definedName name="Z_EDBF3EEE_03EB_4D72_9690_A71135853B8E_.wvu.Cols" localSheetId="1" hidden="1">'PRESUPUESTO UNIV'!$M:$M</definedName>
    <definedName name="Z_EDBF3EEE_03EB_4D72_9690_A71135853B8E_.wvu.Cols" localSheetId="4" hidden="1">'RESUMEN FUERA'!$A:$A</definedName>
    <definedName name="Z_EDBF3EEE_03EB_4D72_9690_A71135853B8E_.wvu.FilterData" localSheetId="2" hidden="1">'PRESUPUESTO FUERA'!#REF!</definedName>
    <definedName name="Z_EDBF3EEE_03EB_4D72_9690_A71135853B8E_.wvu.FilterData" localSheetId="1" hidden="1">'PRESUPUESTO UNIV'!#REF!</definedName>
    <definedName name="Z_EDBF3EEE_03EB_4D72_9690_A71135853B8E_.wvu.Rows" localSheetId="2" hidden="1">'PRESUPUESTO FUERA'!$146:$249</definedName>
    <definedName name="Z_EDBF3EEE_03EB_4D72_9690_A71135853B8E_.wvu.Rows" localSheetId="1" hidden="1">'PRESUPUESTO UNIV'!$146:$252</definedName>
    <definedName name="Z_EDBF3EEE_03EB_4D72_9690_A71135853B8E_.wvu.Rows" localSheetId="3" hidden="1">'RESUMEN EN LA U'!$42:$42,'RESUMEN EN LA U'!$46:$46</definedName>
    <definedName name="Z_EDBF3EEE_03EB_4D72_9690_A71135853B8E_.wvu.Rows" localSheetId="4" hidden="1">'RESUMEN FUERA'!$46:$46</definedName>
  </definedNames>
  <calcPr calcId="152511"/>
  <customWorkbookViews>
    <customWorkbookView name="INSTRUCCIONES PARA DILIGENCIAR EL FORMATO DE PRESUPUESTO" guid="{EDBF3EEE-03EB-4D72-9690-A71135853B8E}" includePrintSettings="0" maximized="1" xWindow="1" yWindow="1" windowWidth="1440" windowHeight="680" activeSheetId="18"/>
  </customWorkbookViews>
  <pivotCaches>
    <pivotCache cacheId="0" r:id="rId13"/>
  </pivotCaches>
</workbook>
</file>

<file path=xl/calcChain.xml><?xml version="1.0" encoding="utf-8"?>
<calcChain xmlns="http://schemas.openxmlformats.org/spreadsheetml/2006/main">
  <c r="J41" i="22" l="1"/>
  <c r="J39" i="22"/>
  <c r="H38" i="22"/>
  <c r="H38" i="13"/>
  <c r="H102" i="22" l="1"/>
  <c r="H95" i="13"/>
  <c r="E166" i="22"/>
  <c r="E165" i="22"/>
  <c r="E164" i="22"/>
  <c r="E162" i="22"/>
  <c r="E161" i="22"/>
  <c r="E160" i="22"/>
  <c r="E159" i="22"/>
  <c r="E158" i="22"/>
  <c r="E157" i="22"/>
  <c r="E156" i="22"/>
  <c r="E155" i="22"/>
  <c r="C1" i="24" l="1"/>
  <c r="J46" i="21"/>
  <c r="H46" i="21"/>
  <c r="G46" i="21"/>
  <c r="K46" i="21" s="1"/>
  <c r="F46" i="21"/>
  <c r="J45" i="21"/>
  <c r="H45" i="21"/>
  <c r="G45" i="21"/>
  <c r="K45" i="21" s="1"/>
  <c r="F45" i="21"/>
  <c r="B96" i="22" s="1"/>
  <c r="J44" i="21"/>
  <c r="H44" i="21"/>
  <c r="G44" i="21"/>
  <c r="K44" i="21" s="1"/>
  <c r="F44" i="21"/>
  <c r="J43" i="21"/>
  <c r="H43" i="21"/>
  <c r="G43" i="21"/>
  <c r="K43" i="21" s="1"/>
  <c r="F43" i="21"/>
  <c r="J42" i="21"/>
  <c r="H42" i="21"/>
  <c r="G42" i="21"/>
  <c r="K42" i="21" s="1"/>
  <c r="F42" i="21"/>
  <c r="J41" i="21"/>
  <c r="H41" i="21"/>
  <c r="G41" i="21"/>
  <c r="K41" i="21" s="1"/>
  <c r="F41" i="21"/>
  <c r="J40" i="21"/>
  <c r="H40" i="21"/>
  <c r="G40" i="21"/>
  <c r="K40" i="21" s="1"/>
  <c r="F40" i="21"/>
  <c r="J39" i="21"/>
  <c r="H39" i="21"/>
  <c r="G39" i="21"/>
  <c r="K39" i="21" s="1"/>
  <c r="F39" i="21"/>
  <c r="J38" i="21"/>
  <c r="H38" i="21"/>
  <c r="G38" i="21"/>
  <c r="K38" i="21" s="1"/>
  <c r="F38" i="21"/>
  <c r="J37" i="21"/>
  <c r="H37" i="21"/>
  <c r="G37" i="21"/>
  <c r="K37" i="21" s="1"/>
  <c r="F37" i="21"/>
  <c r="B129" i="22" s="1"/>
  <c r="J36" i="21"/>
  <c r="H36" i="21"/>
  <c r="G36" i="21"/>
  <c r="K36" i="21" s="1"/>
  <c r="F36" i="21"/>
  <c r="J35" i="21"/>
  <c r="H35" i="21"/>
  <c r="G35" i="21"/>
  <c r="K35" i="21" s="1"/>
  <c r="F35" i="21"/>
  <c r="J34" i="21"/>
  <c r="H34" i="21"/>
  <c r="G34" i="21"/>
  <c r="K34" i="21" s="1"/>
  <c r="F34" i="21"/>
  <c r="J33" i="21"/>
  <c r="H33" i="21"/>
  <c r="G33" i="21"/>
  <c r="K33" i="21" s="1"/>
  <c r="F33" i="21"/>
  <c r="B118" i="22" s="1"/>
  <c r="J32" i="21"/>
  <c r="H32" i="21"/>
  <c r="G32" i="21"/>
  <c r="K32" i="21" s="1"/>
  <c r="F32" i="21"/>
  <c r="J31" i="21"/>
  <c r="H31" i="21"/>
  <c r="G31" i="21"/>
  <c r="K31" i="21" s="1"/>
  <c r="F31" i="21"/>
  <c r="J30" i="21"/>
  <c r="H30" i="21"/>
  <c r="G30" i="21"/>
  <c r="K30" i="21" s="1"/>
  <c r="F30" i="21"/>
  <c r="J29" i="21"/>
  <c r="H29" i="21"/>
  <c r="G29" i="21"/>
  <c r="K29" i="21" s="1"/>
  <c r="F29" i="21"/>
  <c r="J28" i="21"/>
  <c r="H28" i="21"/>
  <c r="G28" i="21"/>
  <c r="K28" i="21" s="1"/>
  <c r="F28" i="21"/>
  <c r="J27" i="21"/>
  <c r="H27" i="21"/>
  <c r="G27" i="21"/>
  <c r="K27" i="21" s="1"/>
  <c r="F27" i="21"/>
  <c r="J26" i="21"/>
  <c r="H26" i="21"/>
  <c r="G26" i="21"/>
  <c r="K26" i="21" s="1"/>
  <c r="F26" i="21"/>
  <c r="J25" i="21"/>
  <c r="H25" i="21"/>
  <c r="G25" i="21"/>
  <c r="K25" i="21" s="1"/>
  <c r="F25" i="21"/>
  <c r="J24" i="21"/>
  <c r="H24" i="21"/>
  <c r="G24" i="21"/>
  <c r="K24" i="21" s="1"/>
  <c r="F24" i="21"/>
  <c r="J23" i="21"/>
  <c r="H23" i="21"/>
  <c r="G23" i="21"/>
  <c r="K23" i="21" s="1"/>
  <c r="F23" i="21"/>
  <c r="J22" i="21"/>
  <c r="H22" i="21"/>
  <c r="G22" i="21"/>
  <c r="K22" i="21" s="1"/>
  <c r="F22" i="21"/>
  <c r="J21" i="21"/>
  <c r="H21" i="21"/>
  <c r="G21" i="21"/>
  <c r="K21" i="21" s="1"/>
  <c r="F21" i="21"/>
  <c r="J20" i="21"/>
  <c r="H20" i="21"/>
  <c r="G20" i="21"/>
  <c r="F20" i="21"/>
  <c r="J19" i="21"/>
  <c r="H19" i="21"/>
  <c r="G19" i="21"/>
  <c r="F19" i="21"/>
  <c r="J18" i="21"/>
  <c r="H18" i="21"/>
  <c r="G18" i="21"/>
  <c r="K18" i="21" s="1"/>
  <c r="F18" i="21"/>
  <c r="J17" i="21"/>
  <c r="H17" i="21"/>
  <c r="G17" i="21"/>
  <c r="C14" i="21"/>
  <c r="C12" i="21"/>
  <c r="E8" i="21"/>
  <c r="B8" i="21"/>
  <c r="A5" i="21"/>
  <c r="A4" i="21"/>
  <c r="A37" i="7"/>
  <c r="C35" i="7"/>
  <c r="E34" i="7"/>
  <c r="E33" i="7"/>
  <c r="E32" i="7"/>
  <c r="E31" i="7"/>
  <c r="E30" i="7"/>
  <c r="E29" i="7"/>
  <c r="E28" i="7"/>
  <c r="E27" i="7"/>
  <c r="E26" i="7"/>
  <c r="L21" i="7"/>
  <c r="F21" i="7"/>
  <c r="C21" i="7"/>
  <c r="N20" i="7"/>
  <c r="K20" i="7"/>
  <c r="H20" i="7"/>
  <c r="E20" i="7"/>
  <c r="N19" i="7"/>
  <c r="K19" i="7"/>
  <c r="H19" i="7"/>
  <c r="E19" i="7"/>
  <c r="N18" i="7"/>
  <c r="K18" i="7"/>
  <c r="H18" i="7"/>
  <c r="E18" i="7"/>
  <c r="N17" i="7"/>
  <c r="K17" i="7"/>
  <c r="H17" i="7"/>
  <c r="E17" i="7"/>
  <c r="N16" i="7"/>
  <c r="K16" i="7"/>
  <c r="H16" i="7"/>
  <c r="E16" i="7"/>
  <c r="N15" i="7"/>
  <c r="K15" i="7"/>
  <c r="H15" i="7"/>
  <c r="E15" i="7"/>
  <c r="N14" i="7"/>
  <c r="K14" i="7"/>
  <c r="H14" i="7"/>
  <c r="E14" i="7"/>
  <c r="N13" i="7"/>
  <c r="K13" i="7"/>
  <c r="H13" i="7"/>
  <c r="E13" i="7"/>
  <c r="N12" i="7"/>
  <c r="N21" i="7" s="1"/>
  <c r="I12" i="7"/>
  <c r="H12" i="7"/>
  <c r="E12" i="7"/>
  <c r="E21" i="7" s="1"/>
  <c r="A6" i="7"/>
  <c r="B46" i="26"/>
  <c r="D14" i="26"/>
  <c r="D12" i="26"/>
  <c r="D10" i="26"/>
  <c r="B5" i="26"/>
  <c r="B4" i="26"/>
  <c r="B46" i="25"/>
  <c r="D14" i="25"/>
  <c r="D12" i="25"/>
  <c r="D10" i="25"/>
  <c r="B5" i="25"/>
  <c r="B4" i="25"/>
  <c r="B48" i="16"/>
  <c r="D14" i="16"/>
  <c r="D12" i="16"/>
  <c r="D10" i="16"/>
  <c r="B5" i="16"/>
  <c r="B4" i="16"/>
  <c r="B48" i="10"/>
  <c r="D14" i="10"/>
  <c r="D12" i="10"/>
  <c r="D10" i="10"/>
  <c r="B5" i="10"/>
  <c r="B4" i="10"/>
  <c r="B137" i="22"/>
  <c r="B136" i="22"/>
  <c r="I138" i="22"/>
  <c r="B135" i="22"/>
  <c r="L128" i="22"/>
  <c r="B128" i="22"/>
  <c r="L127" i="22"/>
  <c r="M126" i="22"/>
  <c r="M125" i="22"/>
  <c r="L117" i="22"/>
  <c r="M116" i="22"/>
  <c r="M115" i="22"/>
  <c r="M111" i="22"/>
  <c r="J111" i="22"/>
  <c r="L111" i="22" s="1"/>
  <c r="B111" i="22"/>
  <c r="M110" i="22"/>
  <c r="J110" i="22"/>
  <c r="J112" i="22" s="1"/>
  <c r="B110" i="22"/>
  <c r="M106" i="22"/>
  <c r="J106" i="22"/>
  <c r="L106" i="22" s="1"/>
  <c r="B106" i="22"/>
  <c r="L105" i="22"/>
  <c r="B105" i="22"/>
  <c r="L104" i="22"/>
  <c r="H104" i="22"/>
  <c r="B104" i="22"/>
  <c r="M103" i="22"/>
  <c r="H103" i="22"/>
  <c r="J103" i="22" s="1"/>
  <c r="L103" i="22" s="1"/>
  <c r="B103" i="22"/>
  <c r="M102" i="22"/>
  <c r="M107" i="22" s="1"/>
  <c r="J102" i="22"/>
  <c r="B102" i="22"/>
  <c r="J98" i="22"/>
  <c r="L98" i="22" s="1"/>
  <c r="B98" i="22"/>
  <c r="J97" i="22"/>
  <c r="L97" i="22" s="1"/>
  <c r="B97" i="22"/>
  <c r="M96" i="22"/>
  <c r="J96" i="22"/>
  <c r="L96" i="22" s="1"/>
  <c r="F32" i="26" s="1"/>
  <c r="M95" i="22"/>
  <c r="L95" i="22"/>
  <c r="H95" i="22"/>
  <c r="B95" i="22"/>
  <c r="M94" i="22"/>
  <c r="H94" i="22"/>
  <c r="J94" i="22" s="1"/>
  <c r="L94" i="22" s="1"/>
  <c r="B94" i="22"/>
  <c r="J93" i="22"/>
  <c r="L93" i="22" s="1"/>
  <c r="B93" i="22"/>
  <c r="M92" i="22"/>
  <c r="I92" i="22"/>
  <c r="J92" i="22" s="1"/>
  <c r="L92" i="22" s="1"/>
  <c r="B92" i="22"/>
  <c r="M91" i="22"/>
  <c r="M99" i="22" s="1"/>
  <c r="H91" i="22"/>
  <c r="J91" i="22" s="1"/>
  <c r="L91" i="22" s="1"/>
  <c r="B91" i="22"/>
  <c r="K88" i="22"/>
  <c r="J87" i="22"/>
  <c r="L87" i="22" s="1"/>
  <c r="B87" i="22"/>
  <c r="M86" i="22"/>
  <c r="B86" i="22"/>
  <c r="M85" i="22"/>
  <c r="B85" i="22"/>
  <c r="M84" i="22"/>
  <c r="H84" i="22"/>
  <c r="B84" i="22"/>
  <c r="M83" i="22"/>
  <c r="B83" i="22"/>
  <c r="M82" i="22"/>
  <c r="B82" i="22"/>
  <c r="M81" i="22"/>
  <c r="J81" i="22"/>
  <c r="L81" i="22" s="1"/>
  <c r="F28" i="26" s="1"/>
  <c r="B81" i="22"/>
  <c r="M80" i="22"/>
  <c r="M88" i="22" s="1"/>
  <c r="L80" i="22"/>
  <c r="B80" i="22"/>
  <c r="J79" i="22"/>
  <c r="L79" i="22" s="1"/>
  <c r="B79" i="22"/>
  <c r="K76" i="22"/>
  <c r="J75" i="22"/>
  <c r="L75" i="22" s="1"/>
  <c r="B75" i="22"/>
  <c r="J74" i="22"/>
  <c r="L74" i="22" s="1"/>
  <c r="B74" i="22"/>
  <c r="M73" i="22"/>
  <c r="B73" i="22"/>
  <c r="M72" i="22"/>
  <c r="J72" i="22"/>
  <c r="L72" i="22" s="1"/>
  <c r="B72" i="22"/>
  <c r="M71" i="22"/>
  <c r="J71" i="22"/>
  <c r="L71" i="22" s="1"/>
  <c r="B71" i="22"/>
  <c r="M70" i="22"/>
  <c r="J70" i="22"/>
  <c r="L70" i="22" s="1"/>
  <c r="B70" i="22"/>
  <c r="M69" i="22"/>
  <c r="M76" i="22" s="1"/>
  <c r="J69" i="22"/>
  <c r="L69" i="22" s="1"/>
  <c r="B69" i="22"/>
  <c r="M65" i="22"/>
  <c r="J65" i="22"/>
  <c r="L65" i="22" s="1"/>
  <c r="B65" i="22"/>
  <c r="M64" i="22"/>
  <c r="J64" i="22"/>
  <c r="L64" i="22" s="1"/>
  <c r="B64" i="22"/>
  <c r="M63" i="22"/>
  <c r="J63" i="22"/>
  <c r="L63" i="22" s="1"/>
  <c r="B63" i="22"/>
  <c r="M62" i="22"/>
  <c r="M66" i="22" s="1"/>
  <c r="J62" i="22"/>
  <c r="L62" i="22" s="1"/>
  <c r="B62" i="22"/>
  <c r="J61" i="22"/>
  <c r="L61" i="22" s="1"/>
  <c r="B61" i="22"/>
  <c r="J60" i="22"/>
  <c r="B60" i="22"/>
  <c r="K55" i="22"/>
  <c r="M54" i="22"/>
  <c r="J54" i="22"/>
  <c r="L54" i="22" s="1"/>
  <c r="B54" i="22"/>
  <c r="M53" i="22"/>
  <c r="J53" i="22"/>
  <c r="L53" i="22" s="1"/>
  <c r="F24" i="26" s="1"/>
  <c r="B53" i="22"/>
  <c r="M52" i="22"/>
  <c r="J52" i="22"/>
  <c r="L52" i="22" s="1"/>
  <c r="B52" i="22"/>
  <c r="M51" i="22"/>
  <c r="J51" i="22"/>
  <c r="L51" i="22" s="1"/>
  <c r="B51" i="22"/>
  <c r="M50" i="22"/>
  <c r="J50" i="22"/>
  <c r="L50" i="22" s="1"/>
  <c r="B50" i="22"/>
  <c r="M49" i="22"/>
  <c r="J49" i="22"/>
  <c r="L49" i="22" s="1"/>
  <c r="B49" i="22"/>
  <c r="M48" i="22"/>
  <c r="H48" i="22"/>
  <c r="B48" i="22"/>
  <c r="M47" i="22"/>
  <c r="H47" i="22"/>
  <c r="J47" i="22" s="1"/>
  <c r="L47" i="22" s="1"/>
  <c r="B47" i="22"/>
  <c r="M46" i="22"/>
  <c r="J46" i="22"/>
  <c r="B46" i="22"/>
  <c r="K43" i="22"/>
  <c r="K132" i="22" s="1"/>
  <c r="B42" i="22"/>
  <c r="L41" i="22"/>
  <c r="B41" i="22"/>
  <c r="B40" i="22"/>
  <c r="M39" i="22"/>
  <c r="B39" i="22"/>
  <c r="M38" i="22"/>
  <c r="J38" i="22"/>
  <c r="L38" i="22" s="1"/>
  <c r="B38" i="22"/>
  <c r="M37" i="22"/>
  <c r="J37" i="22"/>
  <c r="B37" i="22"/>
  <c r="M36" i="22"/>
  <c r="J36" i="22"/>
  <c r="B36" i="22"/>
  <c r="E18" i="22"/>
  <c r="E19" i="22" s="1"/>
  <c r="H17" i="22"/>
  <c r="I17" i="22" s="1"/>
  <c r="G14" i="22"/>
  <c r="I86" i="22" s="1"/>
  <c r="J86" i="22" s="1"/>
  <c r="L86" i="22" s="1"/>
  <c r="E166" i="13"/>
  <c r="E165" i="13"/>
  <c r="E164" i="13"/>
  <c r="E162" i="13"/>
  <c r="E161" i="13"/>
  <c r="E160" i="13"/>
  <c r="E159" i="13"/>
  <c r="E158" i="13"/>
  <c r="E157" i="13"/>
  <c r="E156" i="13"/>
  <c r="E155" i="13"/>
  <c r="B137" i="13"/>
  <c r="B136" i="13"/>
  <c r="B135" i="13"/>
  <c r="K130" i="13"/>
  <c r="L129" i="13"/>
  <c r="J129" i="13"/>
  <c r="B129" i="13"/>
  <c r="J128" i="13"/>
  <c r="L128" i="13" s="1"/>
  <c r="B128" i="13"/>
  <c r="J127" i="13"/>
  <c r="L127" i="13" s="1"/>
  <c r="B127" i="13"/>
  <c r="M126" i="13"/>
  <c r="B126" i="13"/>
  <c r="M125" i="13"/>
  <c r="B125" i="13"/>
  <c r="B124" i="13"/>
  <c r="B123" i="13"/>
  <c r="B122" i="13"/>
  <c r="K119" i="13"/>
  <c r="B118" i="13"/>
  <c r="J117" i="13"/>
  <c r="L117" i="13" s="1"/>
  <c r="B117" i="13"/>
  <c r="M116" i="13"/>
  <c r="B116" i="13"/>
  <c r="M115" i="13"/>
  <c r="M119" i="13" s="1"/>
  <c r="B115" i="13"/>
  <c r="M112" i="13"/>
  <c r="K112" i="13"/>
  <c r="B111" i="13"/>
  <c r="J110" i="13"/>
  <c r="L110" i="13" s="1"/>
  <c r="B110" i="13"/>
  <c r="M107" i="13"/>
  <c r="K107" i="13"/>
  <c r="B106" i="13"/>
  <c r="J105" i="13"/>
  <c r="L105" i="13" s="1"/>
  <c r="B105" i="13"/>
  <c r="H104" i="13"/>
  <c r="J104" i="13" s="1"/>
  <c r="L104" i="13" s="1"/>
  <c r="B104" i="13"/>
  <c r="H103" i="13"/>
  <c r="J103" i="13" s="1"/>
  <c r="L103" i="13" s="1"/>
  <c r="B103" i="13"/>
  <c r="H102" i="13"/>
  <c r="J102" i="13" s="1"/>
  <c r="B102" i="13"/>
  <c r="M99" i="13"/>
  <c r="K99" i="13"/>
  <c r="L98" i="13"/>
  <c r="J98" i="13"/>
  <c r="B98" i="13"/>
  <c r="J97" i="13"/>
  <c r="L97" i="13" s="1"/>
  <c r="B97" i="13"/>
  <c r="J96" i="13"/>
  <c r="L96" i="13" s="1"/>
  <c r="F32" i="25" s="1"/>
  <c r="B96" i="13"/>
  <c r="J95" i="13"/>
  <c r="L95" i="13" s="1"/>
  <c r="B95" i="13"/>
  <c r="H94" i="13"/>
  <c r="J94" i="13" s="1"/>
  <c r="L94" i="13" s="1"/>
  <c r="B94" i="13"/>
  <c r="L93" i="13"/>
  <c r="J93" i="13"/>
  <c r="B93" i="13"/>
  <c r="J92" i="13"/>
  <c r="L92" i="13" s="1"/>
  <c r="B92" i="13"/>
  <c r="H91" i="13"/>
  <c r="J91" i="13" s="1"/>
  <c r="B91" i="13"/>
  <c r="M88" i="13"/>
  <c r="K88" i="13"/>
  <c r="J87" i="13"/>
  <c r="L87" i="13" s="1"/>
  <c r="B87" i="13"/>
  <c r="B86" i="13"/>
  <c r="B85" i="13"/>
  <c r="H84" i="13"/>
  <c r="B84" i="13"/>
  <c r="B83" i="13"/>
  <c r="B82" i="13"/>
  <c r="L81" i="13"/>
  <c r="F28" i="25" s="1"/>
  <c r="J81" i="13"/>
  <c r="B81" i="13"/>
  <c r="J80" i="13"/>
  <c r="L80" i="13" s="1"/>
  <c r="B80" i="13"/>
  <c r="J79" i="13"/>
  <c r="L79" i="13" s="1"/>
  <c r="B79" i="13"/>
  <c r="M76" i="13"/>
  <c r="K76" i="13"/>
  <c r="J75" i="13"/>
  <c r="L75" i="13" s="1"/>
  <c r="B75" i="13"/>
  <c r="L74" i="13"/>
  <c r="J74" i="13"/>
  <c r="B74" i="13"/>
  <c r="B73" i="13"/>
  <c r="L72" i="13"/>
  <c r="J72" i="13"/>
  <c r="B72" i="13"/>
  <c r="J71" i="13"/>
  <c r="L71" i="13" s="1"/>
  <c r="B71" i="13"/>
  <c r="J70" i="13"/>
  <c r="L70" i="13" s="1"/>
  <c r="B70" i="13"/>
  <c r="J69" i="13"/>
  <c r="B69" i="13"/>
  <c r="M66" i="13"/>
  <c r="K66" i="13"/>
  <c r="L65" i="13"/>
  <c r="J65" i="13"/>
  <c r="B65" i="13"/>
  <c r="J64" i="13"/>
  <c r="L64" i="13" s="1"/>
  <c r="B64" i="13"/>
  <c r="J63" i="13"/>
  <c r="L63" i="13" s="1"/>
  <c r="B63" i="13"/>
  <c r="J62" i="13"/>
  <c r="L62" i="13" s="1"/>
  <c r="B62" i="13"/>
  <c r="L61" i="13"/>
  <c r="J61" i="13"/>
  <c r="B61" i="13"/>
  <c r="J60" i="13"/>
  <c r="B60" i="13"/>
  <c r="M55" i="13"/>
  <c r="K55" i="13"/>
  <c r="K57" i="13" s="1"/>
  <c r="J54" i="13"/>
  <c r="L54" i="13" s="1"/>
  <c r="B54" i="13"/>
  <c r="J53" i="13"/>
  <c r="L53" i="13" s="1"/>
  <c r="F24" i="25" s="1"/>
  <c r="B53" i="13"/>
  <c r="L52" i="13"/>
  <c r="J52" i="13"/>
  <c r="B52" i="13"/>
  <c r="J51" i="13"/>
  <c r="L51" i="13" s="1"/>
  <c r="B51" i="13"/>
  <c r="J50" i="13"/>
  <c r="L50" i="13" s="1"/>
  <c r="B50" i="13"/>
  <c r="J49" i="13"/>
  <c r="L49" i="13" s="1"/>
  <c r="B49" i="13"/>
  <c r="H48" i="13"/>
  <c r="J48" i="13" s="1"/>
  <c r="L48" i="13" s="1"/>
  <c r="B48" i="13"/>
  <c r="I47" i="13"/>
  <c r="H47" i="13"/>
  <c r="J47" i="13" s="1"/>
  <c r="L47" i="13" s="1"/>
  <c r="B47" i="13"/>
  <c r="J46" i="13"/>
  <c r="B46" i="13"/>
  <c r="M43" i="13"/>
  <c r="K43" i="13"/>
  <c r="K132" i="13" s="1"/>
  <c r="B42" i="13"/>
  <c r="B41" i="13"/>
  <c r="B40" i="13"/>
  <c r="B39" i="13"/>
  <c r="J38" i="13"/>
  <c r="L38" i="13" s="1"/>
  <c r="B38" i="13"/>
  <c r="L37" i="13"/>
  <c r="J37" i="13"/>
  <c r="J42" i="13" s="1"/>
  <c r="L42" i="13" s="1"/>
  <c r="B37" i="13"/>
  <c r="J36" i="13"/>
  <c r="J39" i="13" s="1"/>
  <c r="L39" i="13" s="1"/>
  <c r="B36" i="13"/>
  <c r="H18" i="13"/>
  <c r="I18" i="13" s="1"/>
  <c r="E18" i="13"/>
  <c r="E19" i="13" s="1"/>
  <c r="E20" i="13" s="1"/>
  <c r="I17" i="13"/>
  <c r="H17" i="13"/>
  <c r="G14" i="13"/>
  <c r="I106" i="13" s="1"/>
  <c r="J106" i="13" s="1"/>
  <c r="L106" i="13" s="1"/>
  <c r="D10" i="13"/>
  <c r="C10" i="21" s="1"/>
  <c r="M124" i="22" l="1"/>
  <c r="J125" i="22"/>
  <c r="L125" i="22" s="1"/>
  <c r="J125" i="13"/>
  <c r="L125" i="13" s="1"/>
  <c r="M124" i="13"/>
  <c r="F22" i="25"/>
  <c r="M57" i="13"/>
  <c r="J66" i="13"/>
  <c r="M112" i="22"/>
  <c r="H21" i="7"/>
  <c r="M40" i="22"/>
  <c r="J48" i="22"/>
  <c r="L48" i="22" s="1"/>
  <c r="L36" i="22"/>
  <c r="J42" i="22"/>
  <c r="L42" i="22" s="1"/>
  <c r="L37" i="22"/>
  <c r="J40" i="22"/>
  <c r="L40" i="22" s="1"/>
  <c r="F22" i="26"/>
  <c r="H18" i="22"/>
  <c r="I18" i="22" s="1"/>
  <c r="K57" i="22"/>
  <c r="L110" i="22"/>
  <c r="L112" i="22" s="1"/>
  <c r="F32" i="16" s="1"/>
  <c r="M119" i="22"/>
  <c r="J55" i="13"/>
  <c r="L39" i="22"/>
  <c r="E21" i="13"/>
  <c r="H20" i="13"/>
  <c r="I20" i="13" s="1"/>
  <c r="L91" i="13"/>
  <c r="J99" i="13"/>
  <c r="K135" i="13"/>
  <c r="K138" i="13" s="1"/>
  <c r="K140" i="13" s="1"/>
  <c r="K136" i="13"/>
  <c r="J107" i="13"/>
  <c r="L102" i="13"/>
  <c r="L107" i="13" s="1"/>
  <c r="F30" i="10" s="1"/>
  <c r="J41" i="13"/>
  <c r="L41" i="13" s="1"/>
  <c r="H19" i="13"/>
  <c r="I19" i="13" s="1"/>
  <c r="L36" i="13"/>
  <c r="J40" i="13"/>
  <c r="L40" i="13" s="1"/>
  <c r="L46" i="13"/>
  <c r="L55" i="13" s="1"/>
  <c r="L60" i="13"/>
  <c r="L69" i="13"/>
  <c r="I84" i="13"/>
  <c r="I85" i="13" s="1"/>
  <c r="J85" i="13" s="1"/>
  <c r="L85" i="13" s="1"/>
  <c r="I86" i="13"/>
  <c r="J86" i="13" s="1"/>
  <c r="L86" i="13" s="1"/>
  <c r="E20" i="22"/>
  <c r="H19" i="22"/>
  <c r="I19" i="22" s="1"/>
  <c r="L46" i="22"/>
  <c r="J66" i="22"/>
  <c r="L60" i="22"/>
  <c r="I83" i="22"/>
  <c r="J83" i="22" s="1"/>
  <c r="L83" i="22" s="1"/>
  <c r="L99" i="22"/>
  <c r="F28" i="16" s="1"/>
  <c r="J123" i="22"/>
  <c r="L123" i="22" s="1"/>
  <c r="M122" i="22"/>
  <c r="J123" i="13"/>
  <c r="L123" i="13" s="1"/>
  <c r="M122" i="13"/>
  <c r="C13" i="21"/>
  <c r="D13" i="25"/>
  <c r="D13" i="10"/>
  <c r="I111" i="13"/>
  <c r="J111" i="13" s="1"/>
  <c r="J73" i="13"/>
  <c r="L73" i="13" s="1"/>
  <c r="I82" i="13"/>
  <c r="J82" i="13" s="1"/>
  <c r="L82" i="13" s="1"/>
  <c r="I83" i="13"/>
  <c r="J83" i="13" s="1"/>
  <c r="L83" i="13" s="1"/>
  <c r="D13" i="26"/>
  <c r="D13" i="16"/>
  <c r="J129" i="22"/>
  <c r="L129" i="22" s="1"/>
  <c r="I82" i="22"/>
  <c r="J82" i="22" s="1"/>
  <c r="L82" i="22" s="1"/>
  <c r="J73" i="22"/>
  <c r="K136" i="22"/>
  <c r="K135" i="22"/>
  <c r="I84" i="22"/>
  <c r="I85" i="22" s="1"/>
  <c r="J85" i="22" s="1"/>
  <c r="L85" i="22" s="1"/>
  <c r="J99" i="22"/>
  <c r="J107" i="22"/>
  <c r="J122" i="22"/>
  <c r="J122" i="13"/>
  <c r="L102" i="22"/>
  <c r="L107" i="22" s="1"/>
  <c r="F30" i="16" s="1"/>
  <c r="B115" i="22"/>
  <c r="B116" i="22"/>
  <c r="B117" i="22"/>
  <c r="B122" i="22"/>
  <c r="B123" i="22"/>
  <c r="B124" i="22"/>
  <c r="B125" i="22"/>
  <c r="B126" i="22"/>
  <c r="B127" i="22"/>
  <c r="E35" i="7"/>
  <c r="I21" i="7"/>
  <c r="K12" i="7"/>
  <c r="K21" i="7" s="1"/>
  <c r="L55" i="22" l="1"/>
  <c r="J55" i="22"/>
  <c r="J43" i="22"/>
  <c r="L43" i="22"/>
  <c r="L57" i="22" s="1"/>
  <c r="F20" i="16" s="1"/>
  <c r="K138" i="22"/>
  <c r="K140" i="22" s="1"/>
  <c r="F30" i="26"/>
  <c r="D45" i="21"/>
  <c r="I37" i="21"/>
  <c r="I39" i="21"/>
  <c r="J43" i="13"/>
  <c r="J57" i="13" s="1"/>
  <c r="I41" i="21"/>
  <c r="I43" i="21"/>
  <c r="I45" i="21"/>
  <c r="F30" i="25"/>
  <c r="L99" i="13"/>
  <c r="F28" i="10" s="1"/>
  <c r="J124" i="22"/>
  <c r="L124" i="22" s="1"/>
  <c r="M123" i="22"/>
  <c r="J124" i="13"/>
  <c r="L124" i="13" s="1"/>
  <c r="M123" i="13"/>
  <c r="J126" i="22"/>
  <c r="L126" i="22" s="1"/>
  <c r="F34" i="26" s="1"/>
  <c r="J126" i="13"/>
  <c r="L126" i="13" s="1"/>
  <c r="L122" i="13"/>
  <c r="J76" i="22"/>
  <c r="L73" i="22"/>
  <c r="L76" i="22" s="1"/>
  <c r="F24" i="16" s="1"/>
  <c r="J84" i="22"/>
  <c r="L66" i="22"/>
  <c r="F22" i="16" s="1"/>
  <c r="F20" i="26"/>
  <c r="L66" i="13"/>
  <c r="F22" i="10" s="1"/>
  <c r="F20" i="25"/>
  <c r="L43" i="13"/>
  <c r="L57" i="13" s="1"/>
  <c r="F20" i="10" s="1"/>
  <c r="I18" i="21"/>
  <c r="I24" i="21"/>
  <c r="I28" i="21"/>
  <c r="I32" i="21"/>
  <c r="I36" i="21"/>
  <c r="I40" i="21"/>
  <c r="I44" i="21"/>
  <c r="I22" i="21"/>
  <c r="I26" i="21"/>
  <c r="I30" i="21"/>
  <c r="I34" i="21"/>
  <c r="I38" i="21"/>
  <c r="I42" i="21"/>
  <c r="I46" i="21"/>
  <c r="I19" i="21"/>
  <c r="I20" i="21"/>
  <c r="I21" i="21"/>
  <c r="I23" i="21"/>
  <c r="I25" i="21"/>
  <c r="I27" i="21"/>
  <c r="I29" i="21"/>
  <c r="I31" i="21"/>
  <c r="I33" i="21"/>
  <c r="I35" i="21"/>
  <c r="J130" i="22"/>
  <c r="L122" i="22"/>
  <c r="L111" i="13"/>
  <c r="J112" i="13"/>
  <c r="M130" i="13"/>
  <c r="M132" i="13" s="1"/>
  <c r="M130" i="22"/>
  <c r="M132" i="22" s="1"/>
  <c r="E21" i="22"/>
  <c r="H20" i="22"/>
  <c r="I20" i="22" s="1"/>
  <c r="L76" i="13"/>
  <c r="F24" i="10" s="1"/>
  <c r="D18" i="21"/>
  <c r="D24" i="21"/>
  <c r="D28" i="21"/>
  <c r="D32" i="21"/>
  <c r="D36" i="21"/>
  <c r="D40" i="21"/>
  <c r="D44" i="21"/>
  <c r="D22" i="21"/>
  <c r="D26" i="21"/>
  <c r="D30" i="21"/>
  <c r="D34" i="21"/>
  <c r="D19" i="21"/>
  <c r="D20" i="21"/>
  <c r="D21" i="21"/>
  <c r="D23" i="21"/>
  <c r="D25" i="21"/>
  <c r="D27" i="21"/>
  <c r="D29" i="21"/>
  <c r="D31" i="21"/>
  <c r="D35" i="21"/>
  <c r="D37" i="21"/>
  <c r="D39" i="21"/>
  <c r="D41" i="21"/>
  <c r="D43" i="21"/>
  <c r="J84" i="13"/>
  <c r="L84" i="13" s="1"/>
  <c r="L88" i="13" s="1"/>
  <c r="F26" i="10" s="1"/>
  <c r="J76" i="13"/>
  <c r="E22" i="13"/>
  <c r="H21" i="13"/>
  <c r="I21" i="13" s="1"/>
  <c r="J130" i="13" l="1"/>
  <c r="J57" i="22"/>
  <c r="E23" i="13"/>
  <c r="H23" i="13" s="1"/>
  <c r="I23" i="13" s="1"/>
  <c r="H22" i="13"/>
  <c r="I22" i="13" s="1"/>
  <c r="D42" i="21"/>
  <c r="M137" i="13"/>
  <c r="M135" i="13"/>
  <c r="L112" i="13"/>
  <c r="F32" i="10" s="1"/>
  <c r="F34" i="25"/>
  <c r="I47" i="21"/>
  <c r="I49" i="21" s="1"/>
  <c r="L84" i="22"/>
  <c r="J88" i="22"/>
  <c r="E22" i="22"/>
  <c r="H21" i="22"/>
  <c r="I21" i="22" s="1"/>
  <c r="M137" i="22"/>
  <c r="M135" i="22"/>
  <c r="F36" i="26"/>
  <c r="L130" i="22"/>
  <c r="F36" i="16" s="1"/>
  <c r="F26" i="25"/>
  <c r="F36" i="25"/>
  <c r="L130" i="13"/>
  <c r="F36" i="10" s="1"/>
  <c r="J88" i="13"/>
  <c r="F37" i="25" l="1"/>
  <c r="M138" i="13"/>
  <c r="M140" i="13" s="1"/>
  <c r="M142" i="13" s="1"/>
  <c r="L29" i="13"/>
  <c r="M138" i="22"/>
  <c r="M140" i="22" s="1"/>
  <c r="C151" i="22" s="1"/>
  <c r="C151" i="13"/>
  <c r="F16" i="25"/>
  <c r="F16" i="10"/>
  <c r="L31" i="13"/>
  <c r="L88" i="22"/>
  <c r="F26" i="16" s="1"/>
  <c r="F26" i="26"/>
  <c r="F37" i="26" s="1"/>
  <c r="H22" i="22"/>
  <c r="I22" i="22" s="1"/>
  <c r="E23" i="22"/>
  <c r="H23" i="22" s="1"/>
  <c r="I23" i="22" s="1"/>
  <c r="M142" i="22" l="1"/>
  <c r="L29" i="22"/>
  <c r="F18" i="25"/>
  <c r="F18" i="10"/>
  <c r="J116" i="13"/>
  <c r="L116" i="13" s="1"/>
  <c r="J115" i="13"/>
  <c r="J118" i="13"/>
  <c r="L118" i="13" s="1"/>
  <c r="J119" i="13" l="1"/>
  <c r="J132" i="13" s="1"/>
  <c r="L115" i="13"/>
  <c r="F16" i="26"/>
  <c r="F16" i="16"/>
  <c r="L31" i="22"/>
  <c r="F18" i="26" l="1"/>
  <c r="F18" i="16"/>
  <c r="J118" i="22"/>
  <c r="L118" i="22" s="1"/>
  <c r="J116" i="22"/>
  <c r="L116" i="22" s="1"/>
  <c r="J115" i="22"/>
  <c r="L119" i="13"/>
  <c r="F34" i="10" s="1"/>
  <c r="J137" i="13"/>
  <c r="J136" i="13"/>
  <c r="J135" i="13"/>
  <c r="J138" i="13" l="1"/>
  <c r="J140" i="13" s="1"/>
  <c r="F38" i="10"/>
  <c r="L132" i="13"/>
  <c r="J119" i="22"/>
  <c r="J132" i="22" s="1"/>
  <c r="L115" i="22"/>
  <c r="D33" i="21"/>
  <c r="J137" i="22" l="1"/>
  <c r="J136" i="22"/>
  <c r="J135" i="22"/>
  <c r="L119" i="22"/>
  <c r="L136" i="13"/>
  <c r="L137" i="13"/>
  <c r="L135" i="13"/>
  <c r="L132" i="22" l="1"/>
  <c r="F34" i="16"/>
  <c r="F38" i="16" s="1"/>
  <c r="D38" i="21"/>
  <c r="L138" i="13"/>
  <c r="F40" i="10" s="1"/>
  <c r="F38" i="25"/>
  <c r="J138" i="22"/>
  <c r="J140" i="22" s="1"/>
  <c r="D46" i="21"/>
  <c r="D47" i="21" l="1"/>
  <c r="D49" i="21" s="1"/>
  <c r="F40" i="25"/>
  <c r="F41" i="25"/>
  <c r="L140" i="13"/>
  <c r="L136" i="22"/>
  <c r="L135" i="22"/>
  <c r="L137" i="22"/>
  <c r="C2" i="24" l="1"/>
  <c r="L142" i="13"/>
  <c r="F45" i="25"/>
  <c r="F44" i="25"/>
  <c r="L138" i="22"/>
  <c r="F38" i="26"/>
  <c r="F42" i="10"/>
  <c r="F43" i="10"/>
  <c r="L140" i="22" l="1"/>
  <c r="L142" i="22" s="1"/>
  <c r="F40" i="16"/>
  <c r="F47" i="10"/>
  <c r="F46" i="10"/>
  <c r="F40" i="26"/>
  <c r="F41" i="26"/>
  <c r="F42" i="16" l="1"/>
  <c r="F43" i="16" s="1"/>
  <c r="F45" i="26"/>
  <c r="F44" i="26"/>
  <c r="F47" i="16" l="1"/>
  <c r="F46" i="16"/>
</calcChain>
</file>

<file path=xl/comments1.xml><?xml version="1.0" encoding="utf-8"?>
<comments xmlns="http://schemas.openxmlformats.org/spreadsheetml/2006/main">
  <authors>
    <author xml:space="preserve"> UNISALLE</author>
    <author>josorio</author>
    <author>Erika Castro Hurtado</author>
  </authors>
  <commentList>
    <comment ref="C9"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 ref="J9" authorId="1" shapeId="0">
      <text>
        <r>
          <rPr>
            <b/>
            <sz val="8"/>
            <color indexed="81"/>
            <rFont val="Tahoma"/>
            <family val="2"/>
          </rPr>
          <t>josorio:</t>
        </r>
        <r>
          <rPr>
            <sz val="8"/>
            <color indexed="81"/>
            <rFont val="Tahoma"/>
            <family val="2"/>
          </rPr>
          <t xml:space="preserve">
SI EXISTEN MAS COFINANCIADORES POR FAVOR HABILITE LA COLUMNA OCULTA O INSERTE LAS QUE REQUIERA.</t>
        </r>
      </text>
    </comment>
    <comment ref="C17" authorId="0" shapeId="0">
      <text>
        <r>
          <rPr>
            <sz val="8"/>
            <color indexed="81"/>
            <rFont val="Tahoma"/>
            <family val="2"/>
          </rPr>
          <t>Coloque el valor de matricula que estime, teniendo en cuenta que la diferencias de ingresos y costos sea positiva</t>
        </r>
      </text>
    </comment>
    <comment ref="C24" authorId="0" shapeId="0">
      <text>
        <r>
          <rPr>
            <b/>
            <sz val="8"/>
            <color indexed="81"/>
            <rFont val="Tahoma"/>
            <family val="2"/>
          </rPr>
          <t xml:space="preserve"> UNISALLE:</t>
        </r>
        <r>
          <rPr>
            <sz val="8"/>
            <color indexed="81"/>
            <rFont val="Tahoma"/>
            <family val="2"/>
          </rPr>
          <t xml:space="preserve">
SE OTORGARÁ descuento SEGÚN APROBACIÓN HASTA EL 5% DEL VR. MATRÍCULA</t>
        </r>
      </text>
    </comment>
    <comment ref="C47" authorId="0" shapeId="0">
      <text>
        <r>
          <rPr>
            <b/>
            <sz val="8"/>
            <color indexed="81"/>
            <rFont val="Tahoma"/>
            <family val="2"/>
          </rPr>
          <t xml:space="preserve"> UNISALLE:</t>
        </r>
        <r>
          <rPr>
            <sz val="8"/>
            <color indexed="81"/>
            <rFont val="Tahoma"/>
            <family val="2"/>
          </rPr>
          <t xml:space="preserve">
CATEGORIA A. DOCENTE  P.H.D
CATEGORIA B. DOCENTE  MAGISTER
CATEGORIA C. DOCENTE ESPECIALISTA</t>
        </r>
      </text>
    </comment>
    <comment ref="C48" authorId="0" shapeId="0">
      <text>
        <r>
          <rPr>
            <b/>
            <sz val="8"/>
            <color indexed="81"/>
            <rFont val="Tahoma"/>
            <family val="2"/>
          </rPr>
          <t xml:space="preserve"> UNISALLE:</t>
        </r>
        <r>
          <rPr>
            <sz val="8"/>
            <color indexed="81"/>
            <rFont val="Tahoma"/>
            <family val="2"/>
          </rPr>
          <t xml:space="preserve">
CATEGORIA A. DOCENTE  P.H.D
CATEGORIA B. DOCENTE  MAGISTER
CATEGORIA C. DOCENTE ESPECIALISTA</t>
        </r>
      </text>
    </comment>
    <comment ref="C54" authorId="0" shapeId="0">
      <text>
        <r>
          <rPr>
            <sz val="8"/>
            <color indexed="81"/>
            <rFont val="Tahoma"/>
            <family val="2"/>
          </rPr>
          <t xml:space="preserve"> HASTA 5% DEL INGRESO TOTAL, SIEMPRE Y CUANDO SE REALICE EL EVENTO.
</t>
        </r>
      </text>
    </comment>
    <comment ref="C60" authorId="0" shapeId="0">
      <text>
        <r>
          <rPr>
            <b/>
            <sz val="8"/>
            <color indexed="81"/>
            <rFont val="Tahoma"/>
            <family val="2"/>
          </rPr>
          <t xml:space="preserve"> UNISALLE:</t>
        </r>
        <r>
          <rPr>
            <sz val="8"/>
            <color indexed="81"/>
            <rFont val="Tahoma"/>
            <family val="2"/>
          </rPr>
          <t xml:space="preserve">
</t>
        </r>
        <r>
          <rPr>
            <sz val="7"/>
            <color indexed="81"/>
            <rFont val="Tahoma"/>
            <family val="2"/>
          </rPr>
          <t>SI REQUIERE PLEGABLES, SE IMPRIMIRIAN 500 MÍNIMO POR COSTOS</t>
        </r>
      </text>
    </comment>
    <comment ref="I73" authorId="0" shapeId="0">
      <text>
        <r>
          <rPr>
            <sz val="8"/>
            <color indexed="81"/>
            <rFont val="Tahoma"/>
            <family val="2"/>
          </rPr>
          <t xml:space="preserve">COLOQUE </t>
        </r>
        <r>
          <rPr>
            <b/>
            <sz val="8"/>
            <color indexed="81"/>
            <rFont val="Tahoma"/>
            <family val="2"/>
          </rPr>
          <t xml:space="preserve">1 </t>
        </r>
        <r>
          <rPr>
            <sz val="8"/>
            <color indexed="81"/>
            <rFont val="Tahoma"/>
            <family val="2"/>
          </rPr>
          <t xml:space="preserve">SI SE HACE SOLO CLAUSURA O </t>
        </r>
        <r>
          <rPr>
            <b/>
            <sz val="8"/>
            <color indexed="81"/>
            <rFont val="Tahoma"/>
            <family val="2"/>
          </rPr>
          <t>2</t>
        </r>
        <r>
          <rPr>
            <sz val="8"/>
            <color indexed="81"/>
            <rFont val="Tahoma"/>
            <family val="2"/>
          </rPr>
          <t xml:space="preserve"> SI HACE INAUGURACION Y CLAUSURUA</t>
        </r>
      </text>
    </comment>
    <comment ref="C81" authorId="0" shapeId="0">
      <text>
        <r>
          <rPr>
            <sz val="8"/>
            <color indexed="81"/>
            <rFont val="Tahoma"/>
            <family val="2"/>
          </rPr>
          <t xml:space="preserve"> SE REFIERE A LOS MODULOS ELABORADOS POR EL DOCENTE
</t>
        </r>
      </text>
    </comment>
    <comment ref="C84" authorId="0" shapeId="0">
      <text>
        <r>
          <rPr>
            <b/>
            <sz val="8"/>
            <color indexed="81"/>
            <rFont val="Tahoma"/>
            <family val="2"/>
          </rPr>
          <t xml:space="preserve"> UNISALLE:</t>
        </r>
        <r>
          <rPr>
            <sz val="8"/>
            <color indexed="81"/>
            <rFont val="Tahoma"/>
            <family val="2"/>
          </rPr>
          <t xml:space="preserve">
DESPLIEGUE Y ESCOJA LA OPCIÓN</t>
        </r>
      </text>
    </comment>
    <comment ref="C91" authorId="0" shapeId="0">
      <text>
        <r>
          <rPr>
            <b/>
            <sz val="8"/>
            <color indexed="81"/>
            <rFont val="Tahoma"/>
            <family val="2"/>
          </rPr>
          <t xml:space="preserve"> UNISALLE:</t>
        </r>
        <r>
          <rPr>
            <sz val="8"/>
            <color indexed="81"/>
            <rFont val="Tahoma"/>
            <family val="2"/>
          </rPr>
          <t xml:space="preserve">
DESPLIEGUE Y ESCOJA LA OPCIÓN</t>
        </r>
      </text>
    </comment>
    <comment ref="C94" authorId="0" shapeId="0">
      <text>
        <r>
          <rPr>
            <b/>
            <sz val="8"/>
            <color indexed="81"/>
            <rFont val="Tahoma"/>
            <family val="2"/>
          </rPr>
          <t xml:space="preserve"> UNISALLE:</t>
        </r>
        <r>
          <rPr>
            <sz val="8"/>
            <color indexed="81"/>
            <rFont val="Tahoma"/>
            <family val="2"/>
          </rPr>
          <t xml:space="preserve">
DESPLIEGUE Y ESCOJA LA OPCIÓN</t>
        </r>
      </text>
    </comment>
    <comment ref="D97" authorId="2" shapeId="0">
      <text>
        <r>
          <rPr>
            <sz val="8"/>
            <color indexed="81"/>
            <rFont val="Tahoma"/>
            <family val="2"/>
          </rPr>
          <t>DESPLIEGUE Y SELECCIONE LA OPCION</t>
        </r>
      </text>
    </comment>
    <comment ref="C102" authorId="0" shapeId="0">
      <text>
        <r>
          <rPr>
            <b/>
            <sz val="8"/>
            <color indexed="81"/>
            <rFont val="Tahoma"/>
            <family val="2"/>
          </rPr>
          <t xml:space="preserve"> UNISALLE:</t>
        </r>
        <r>
          <rPr>
            <sz val="8"/>
            <color indexed="81"/>
            <rFont val="Tahoma"/>
            <family val="2"/>
          </rPr>
          <t xml:space="preserve">
DESPLIEGUE Y ESCOJA EL RECINTO DE ACUERDO A LA CAPACIDAD Y CATEGORIA DEL EVENTO
</t>
        </r>
      </text>
    </comment>
    <comment ref="C103" authorId="0" shapeId="0">
      <text>
        <r>
          <rPr>
            <b/>
            <sz val="8"/>
            <color indexed="81"/>
            <rFont val="Tahoma"/>
            <family val="2"/>
          </rPr>
          <t xml:space="preserve"> UNISALLE:</t>
        </r>
        <r>
          <rPr>
            <sz val="8"/>
            <color indexed="81"/>
            <rFont val="Tahoma"/>
            <family val="2"/>
          </rPr>
          <t xml:space="preserve">
DESPLIEGUE Y ESCOJA EL RECINTO DE ACUERDO A LA CAPACIDAD Y CATEGORIA DEL EVENTO
</t>
        </r>
      </text>
    </comment>
    <comment ref="C122" authorId="0" shapeId="0">
      <text>
        <r>
          <rPr>
            <b/>
            <sz val="8"/>
            <color indexed="81"/>
            <rFont val="Tahoma"/>
            <family val="2"/>
          </rPr>
          <t xml:space="preserve"> UNISALLE:</t>
        </r>
        <r>
          <rPr>
            <sz val="8"/>
            <color indexed="81"/>
            <rFont val="Tahoma"/>
            <family val="2"/>
          </rPr>
          <t xml:space="preserve">
RELACION DE PASAJES EN LA HOJA "FORM.ADICIONAL"</t>
        </r>
      </text>
    </comment>
    <comment ref="C123" authorId="0" shapeId="0">
      <text>
        <r>
          <rPr>
            <b/>
            <sz val="8"/>
            <color indexed="81"/>
            <rFont val="Tahoma"/>
            <family val="2"/>
          </rPr>
          <t xml:space="preserve"> UNISALLE:</t>
        </r>
        <r>
          <rPr>
            <sz val="8"/>
            <color indexed="81"/>
            <rFont val="Tahoma"/>
            <family val="2"/>
          </rPr>
          <t xml:space="preserve">
RELACION DE ALOJAMIENTO VER HOJA "FORM.ADICIONAL"</t>
        </r>
      </text>
    </comment>
    <comment ref="C124" authorId="0" shapeId="0">
      <text>
        <r>
          <rPr>
            <b/>
            <sz val="8"/>
            <color indexed="81"/>
            <rFont val="Tahoma"/>
            <family val="2"/>
          </rPr>
          <t xml:space="preserve"> UNISALLE:</t>
        </r>
        <r>
          <rPr>
            <sz val="8"/>
            <color indexed="81"/>
            <rFont val="Tahoma"/>
            <family val="2"/>
          </rPr>
          <t xml:space="preserve">
RELACION DE ALIMENTACIÓN 
EN LA HOJA "FORM.ADICIONAL"</t>
        </r>
      </text>
    </comment>
    <comment ref="C125" authorId="0" shapeId="0">
      <text>
        <r>
          <rPr>
            <b/>
            <sz val="8"/>
            <color indexed="81"/>
            <rFont val="Tahoma"/>
            <family val="2"/>
          </rPr>
          <t xml:space="preserve"> UNISALLE:</t>
        </r>
        <r>
          <rPr>
            <sz val="8"/>
            <color indexed="81"/>
            <rFont val="Tahoma"/>
            <family val="2"/>
          </rPr>
          <t xml:space="preserve">
RELACION DE PASAJES TERRESTRES 
EN LA HOJA "FORM.ADICIONAL"</t>
        </r>
      </text>
    </comment>
    <comment ref="C127" authorId="0" shapeId="0">
      <text>
        <r>
          <rPr>
            <b/>
            <sz val="8"/>
            <color indexed="81"/>
            <rFont val="Tahoma"/>
            <family val="2"/>
          </rPr>
          <t xml:space="preserve"> UNISALLE:</t>
        </r>
        <r>
          <rPr>
            <sz val="8"/>
            <color indexed="81"/>
            <rFont val="Tahoma"/>
            <family val="2"/>
          </rPr>
          <t xml:space="preserve">
TARIFAS DE PUBLICACION DIARIO E IMP. DE TIMBRE SEGÚN MONTO. INF. OFICINA DE COSTOS</t>
        </r>
      </text>
    </comment>
  </commentList>
</comments>
</file>

<file path=xl/comments2.xml><?xml version="1.0" encoding="utf-8"?>
<comments xmlns="http://schemas.openxmlformats.org/spreadsheetml/2006/main">
  <authors>
    <author xml:space="preserve"> UNISALLE</author>
    <author>josorio</author>
    <author>Erika Castro Hurtado</author>
  </authors>
  <commentList>
    <comment ref="C9"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 ref="J9" authorId="1" shapeId="0">
      <text>
        <r>
          <rPr>
            <b/>
            <sz val="8"/>
            <color indexed="81"/>
            <rFont val="Tahoma"/>
            <family val="2"/>
          </rPr>
          <t>josorio:</t>
        </r>
        <r>
          <rPr>
            <sz val="8"/>
            <color indexed="81"/>
            <rFont val="Tahoma"/>
            <family val="2"/>
          </rPr>
          <t xml:space="preserve">
SI EXISTEN MAS COFINANCIADORES POR FAVOR HABILITE LA COLUMNA OCULTA O INSERTE LAS QUE REQUIERA.</t>
        </r>
      </text>
    </comment>
    <comment ref="C17" authorId="0" shapeId="0">
      <text>
        <r>
          <rPr>
            <sz val="8"/>
            <color indexed="81"/>
            <rFont val="Tahoma"/>
            <family val="2"/>
          </rPr>
          <t>Coloque el valor de matricula que estime, teniendo en cuenta que la diferencias de ingresos y costos sea positiva</t>
        </r>
      </text>
    </comment>
    <comment ref="C24" authorId="0" shapeId="0">
      <text>
        <r>
          <rPr>
            <b/>
            <sz val="8"/>
            <color indexed="81"/>
            <rFont val="Tahoma"/>
            <family val="2"/>
          </rPr>
          <t xml:space="preserve"> UNISALLE:</t>
        </r>
        <r>
          <rPr>
            <sz val="8"/>
            <color indexed="81"/>
            <rFont val="Tahoma"/>
            <family val="2"/>
          </rPr>
          <t xml:space="preserve">
SE OTORGARÁ descuento SEGÚN APROBACIÓN HASTA EL 5% DEL VR. MATRÍCULA</t>
        </r>
      </text>
    </comment>
    <comment ref="C47" authorId="0" shapeId="0">
      <text>
        <r>
          <rPr>
            <b/>
            <sz val="8"/>
            <color indexed="81"/>
            <rFont val="Tahoma"/>
            <family val="2"/>
          </rPr>
          <t xml:space="preserve"> UNISALLE:</t>
        </r>
        <r>
          <rPr>
            <sz val="8"/>
            <color indexed="81"/>
            <rFont val="Tahoma"/>
            <family val="2"/>
          </rPr>
          <t xml:space="preserve">
CATEGORIA A. DOCENTE  P.H.D
CATEGORIA B. DOCENTE  MAGISTER
CATEGORIA C. DOCENTE ESPECIALISTA</t>
        </r>
      </text>
    </comment>
    <comment ref="C48" authorId="0" shapeId="0">
      <text>
        <r>
          <rPr>
            <b/>
            <sz val="8"/>
            <color indexed="81"/>
            <rFont val="Tahoma"/>
            <family val="2"/>
          </rPr>
          <t xml:space="preserve"> UNISALLE:</t>
        </r>
        <r>
          <rPr>
            <sz val="8"/>
            <color indexed="81"/>
            <rFont val="Tahoma"/>
            <family val="2"/>
          </rPr>
          <t xml:space="preserve">
CATEGORIA A. DOCENTE  P.H.D
CATEGORIA B. DOCENTE  MAGISTER
CATEGORIA C. DOCENTE ESPECIALISTA</t>
        </r>
      </text>
    </comment>
    <comment ref="C54" authorId="0" shapeId="0">
      <text>
        <r>
          <rPr>
            <sz val="8"/>
            <color indexed="81"/>
            <rFont val="Tahoma"/>
            <family val="2"/>
          </rPr>
          <t xml:space="preserve"> HASTA 5% DEL INGRESO TOTAL, SIEMPRE Y CUANDO SE REALICE EL EVENTO.
</t>
        </r>
      </text>
    </comment>
    <comment ref="C60" authorId="0" shapeId="0">
      <text>
        <r>
          <rPr>
            <b/>
            <sz val="8"/>
            <color indexed="81"/>
            <rFont val="Tahoma"/>
            <family val="2"/>
          </rPr>
          <t xml:space="preserve"> UNISALLE:</t>
        </r>
        <r>
          <rPr>
            <sz val="8"/>
            <color indexed="81"/>
            <rFont val="Tahoma"/>
            <family val="2"/>
          </rPr>
          <t xml:space="preserve">
</t>
        </r>
        <r>
          <rPr>
            <sz val="7"/>
            <color indexed="81"/>
            <rFont val="Tahoma"/>
            <family val="2"/>
          </rPr>
          <t>SI REQUIERE PLEGABLES, SE IMPRIMIRIAN 500 MÍNIMO POR COSTOS</t>
        </r>
      </text>
    </comment>
    <comment ref="I73" authorId="0" shapeId="0">
      <text>
        <r>
          <rPr>
            <sz val="8"/>
            <color indexed="81"/>
            <rFont val="Tahoma"/>
            <family val="2"/>
          </rPr>
          <t xml:space="preserve">COLOQUE </t>
        </r>
        <r>
          <rPr>
            <b/>
            <sz val="8"/>
            <color indexed="81"/>
            <rFont val="Tahoma"/>
            <family val="2"/>
          </rPr>
          <t xml:space="preserve">1 </t>
        </r>
        <r>
          <rPr>
            <sz val="8"/>
            <color indexed="81"/>
            <rFont val="Tahoma"/>
            <family val="2"/>
          </rPr>
          <t xml:space="preserve">SI SE HACE SOLO CLAUSURA O </t>
        </r>
        <r>
          <rPr>
            <b/>
            <sz val="8"/>
            <color indexed="81"/>
            <rFont val="Tahoma"/>
            <family val="2"/>
          </rPr>
          <t>2</t>
        </r>
        <r>
          <rPr>
            <sz val="8"/>
            <color indexed="81"/>
            <rFont val="Tahoma"/>
            <family val="2"/>
          </rPr>
          <t xml:space="preserve"> SI HACE INAUGURACION Y CLAUSURUA</t>
        </r>
      </text>
    </comment>
    <comment ref="C81" authorId="0" shapeId="0">
      <text>
        <r>
          <rPr>
            <sz val="8"/>
            <color indexed="81"/>
            <rFont val="Tahoma"/>
            <family val="2"/>
          </rPr>
          <t xml:space="preserve"> SE REFIERE A LOS MODULOS ELABORADOS POR EL DOCENTE
</t>
        </r>
      </text>
    </comment>
    <comment ref="C84" authorId="0" shapeId="0">
      <text>
        <r>
          <rPr>
            <b/>
            <sz val="8"/>
            <color indexed="81"/>
            <rFont val="Tahoma"/>
            <family val="2"/>
          </rPr>
          <t xml:space="preserve"> UNISALLE:</t>
        </r>
        <r>
          <rPr>
            <sz val="8"/>
            <color indexed="81"/>
            <rFont val="Tahoma"/>
            <family val="2"/>
          </rPr>
          <t xml:space="preserve">
DESPLIEGUE Y ESCOJA LA OPCIÓN</t>
        </r>
      </text>
    </comment>
    <comment ref="C91" authorId="0" shapeId="0">
      <text>
        <r>
          <rPr>
            <b/>
            <sz val="8"/>
            <color indexed="81"/>
            <rFont val="Tahoma"/>
            <family val="2"/>
          </rPr>
          <t xml:space="preserve"> UNISALLE:</t>
        </r>
        <r>
          <rPr>
            <sz val="8"/>
            <color indexed="81"/>
            <rFont val="Tahoma"/>
            <family val="2"/>
          </rPr>
          <t xml:space="preserve">
DESPLIEGUE Y ESCOJA LA OPCIÓN</t>
        </r>
      </text>
    </comment>
    <comment ref="C94" authorId="0" shapeId="0">
      <text>
        <r>
          <rPr>
            <b/>
            <sz val="8"/>
            <color indexed="81"/>
            <rFont val="Tahoma"/>
            <family val="2"/>
          </rPr>
          <t xml:space="preserve"> UNISALLE:</t>
        </r>
        <r>
          <rPr>
            <sz val="8"/>
            <color indexed="81"/>
            <rFont val="Tahoma"/>
            <family val="2"/>
          </rPr>
          <t xml:space="preserve">
DESPLIEGUE Y ESCOJA LA OPCIÓN</t>
        </r>
      </text>
    </comment>
    <comment ref="C95" authorId="0" shapeId="0">
      <text>
        <r>
          <rPr>
            <b/>
            <sz val="8"/>
            <color indexed="81"/>
            <rFont val="Tahoma"/>
            <family val="2"/>
          </rPr>
          <t xml:space="preserve"> UNISALLE:</t>
        </r>
        <r>
          <rPr>
            <sz val="8"/>
            <color indexed="81"/>
            <rFont val="Tahoma"/>
            <family val="2"/>
          </rPr>
          <t xml:space="preserve">
DESPLIEGUE Y ESCOJA LA OPCIÓN</t>
        </r>
      </text>
    </comment>
    <comment ref="D97" authorId="2" shapeId="0">
      <text>
        <r>
          <rPr>
            <sz val="8"/>
            <color indexed="81"/>
            <rFont val="Tahoma"/>
            <family val="2"/>
          </rPr>
          <t>DESPLIEGUE Y SELECCIONE LA OPCION</t>
        </r>
      </text>
    </comment>
    <comment ref="C102" authorId="0" shapeId="0">
      <text>
        <r>
          <rPr>
            <b/>
            <sz val="8"/>
            <color indexed="81"/>
            <rFont val="Tahoma"/>
            <family val="2"/>
          </rPr>
          <t xml:space="preserve"> UNISALLE:</t>
        </r>
        <r>
          <rPr>
            <sz val="8"/>
            <color indexed="81"/>
            <rFont val="Tahoma"/>
            <family val="2"/>
          </rPr>
          <t xml:space="preserve">
DESPLIEGUE Y ESCOJA EL RECINTO DE ACUERDO A LA CAPACIDAD Y CATEGORIA DEL EVENTO
</t>
        </r>
      </text>
    </comment>
    <comment ref="C103" authorId="0" shapeId="0">
      <text>
        <r>
          <rPr>
            <b/>
            <sz val="8"/>
            <color indexed="81"/>
            <rFont val="Tahoma"/>
            <family val="2"/>
          </rPr>
          <t xml:space="preserve"> UNISALLE:</t>
        </r>
        <r>
          <rPr>
            <sz val="8"/>
            <color indexed="81"/>
            <rFont val="Tahoma"/>
            <family val="2"/>
          </rPr>
          <t xml:space="preserve">
DESPLIEGUE Y ESCOJA EL RECINTO DE ACUERDO A LA CAPACIDAD Y CATEGORIA DEL EVENTO
</t>
        </r>
      </text>
    </comment>
    <comment ref="C122" authorId="0" shapeId="0">
      <text>
        <r>
          <rPr>
            <b/>
            <sz val="8"/>
            <color indexed="81"/>
            <rFont val="Tahoma"/>
            <family val="2"/>
          </rPr>
          <t xml:space="preserve"> UNISALLE:</t>
        </r>
        <r>
          <rPr>
            <sz val="8"/>
            <color indexed="81"/>
            <rFont val="Tahoma"/>
            <family val="2"/>
          </rPr>
          <t xml:space="preserve">
RELACION DE PASAJES EN LA HOJA "FORM.ADICIONAL"</t>
        </r>
      </text>
    </comment>
    <comment ref="C123" authorId="0" shapeId="0">
      <text>
        <r>
          <rPr>
            <b/>
            <sz val="8"/>
            <color indexed="81"/>
            <rFont val="Tahoma"/>
            <family val="2"/>
          </rPr>
          <t xml:space="preserve"> UNISALLE:</t>
        </r>
        <r>
          <rPr>
            <sz val="8"/>
            <color indexed="81"/>
            <rFont val="Tahoma"/>
            <family val="2"/>
          </rPr>
          <t xml:space="preserve">
RELACION DE ALOJAMIENTO VER HOJA "FORM.ADICIONAL"</t>
        </r>
      </text>
    </comment>
    <comment ref="C124" authorId="0" shapeId="0">
      <text>
        <r>
          <rPr>
            <b/>
            <sz val="8"/>
            <color indexed="81"/>
            <rFont val="Tahoma"/>
            <family val="2"/>
          </rPr>
          <t xml:space="preserve"> UNISALLE:</t>
        </r>
        <r>
          <rPr>
            <sz val="8"/>
            <color indexed="81"/>
            <rFont val="Tahoma"/>
            <family val="2"/>
          </rPr>
          <t xml:space="preserve">
RELACION DE ALIMENTACIÓN 
EN LA HOJA "FORM.ADICIONAL"</t>
        </r>
      </text>
    </comment>
    <comment ref="C125" authorId="0" shapeId="0">
      <text>
        <r>
          <rPr>
            <b/>
            <sz val="8"/>
            <color indexed="81"/>
            <rFont val="Tahoma"/>
            <family val="2"/>
          </rPr>
          <t xml:space="preserve"> UNISALLE:</t>
        </r>
        <r>
          <rPr>
            <sz val="8"/>
            <color indexed="81"/>
            <rFont val="Tahoma"/>
            <family val="2"/>
          </rPr>
          <t xml:space="preserve">
RELACION DE PASAJES TERRESTRES 
EN LA HOJA "FORM.ADICIONAL"</t>
        </r>
      </text>
    </comment>
    <comment ref="C127" authorId="0" shapeId="0">
      <text>
        <r>
          <rPr>
            <b/>
            <sz val="8"/>
            <color indexed="81"/>
            <rFont val="Tahoma"/>
            <family val="2"/>
          </rPr>
          <t xml:space="preserve"> UNISALLE:</t>
        </r>
        <r>
          <rPr>
            <sz val="8"/>
            <color indexed="81"/>
            <rFont val="Tahoma"/>
            <family val="2"/>
          </rPr>
          <t xml:space="preserve">
TARIFAS DE PUBLICACION DIARIO E IMP. DE TIMBRE SEGÚN MONTO. INF. OFICINA DE COSTOS</t>
        </r>
      </text>
    </comment>
  </commentList>
</comments>
</file>

<file path=xl/comments3.xml><?xml version="1.0" encoding="utf-8"?>
<comments xmlns="http://schemas.openxmlformats.org/spreadsheetml/2006/main">
  <authors>
    <author xml:space="preserve"> UNISALLE</author>
  </authors>
  <commentList>
    <comment ref="C8"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List>
</comments>
</file>

<file path=xl/comments4.xml><?xml version="1.0" encoding="utf-8"?>
<comments xmlns="http://schemas.openxmlformats.org/spreadsheetml/2006/main">
  <authors>
    <author xml:space="preserve"> UNISALLE</author>
  </authors>
  <commentList>
    <comment ref="C8"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List>
</comments>
</file>

<file path=xl/comments5.xml><?xml version="1.0" encoding="utf-8"?>
<comments xmlns="http://schemas.openxmlformats.org/spreadsheetml/2006/main">
  <authors>
    <author xml:space="preserve"> UNISALLE</author>
  </authors>
  <commentList>
    <comment ref="C8"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List>
</comments>
</file>

<file path=xl/comments6.xml><?xml version="1.0" encoding="utf-8"?>
<comments xmlns="http://schemas.openxmlformats.org/spreadsheetml/2006/main">
  <authors>
    <author xml:space="preserve"> UNISALLE</author>
  </authors>
  <commentList>
    <comment ref="C8"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List>
</comments>
</file>

<file path=xl/comments7.xml><?xml version="1.0" encoding="utf-8"?>
<comments xmlns="http://schemas.openxmlformats.org/spreadsheetml/2006/main">
  <authors>
    <author xml:space="preserve"> UNISALLE</author>
  </authors>
  <commentList>
    <comment ref="B8" authorId="0" shapeId="0">
      <text>
        <r>
          <rPr>
            <b/>
            <sz val="8"/>
            <color indexed="81"/>
            <rFont val="Tahoma"/>
            <family val="2"/>
          </rPr>
          <t xml:space="preserve"> UNISALLE:</t>
        </r>
        <r>
          <rPr>
            <sz val="8"/>
            <color indexed="81"/>
            <rFont val="Tahoma"/>
            <family val="2"/>
          </rPr>
          <t xml:space="preserve">
SERÁ DADO POR LA OFICINA DE COSTOS DE ACUERDO AL CONSECUTIVO</t>
        </r>
      </text>
    </comment>
  </commentList>
</comments>
</file>

<file path=xl/comments8.xml><?xml version="1.0" encoding="utf-8"?>
<comments xmlns="http://schemas.openxmlformats.org/spreadsheetml/2006/main">
  <authors>
    <author>Erika Castro Hurtado</author>
  </authors>
  <commentList>
    <comment ref="A1" authorId="0" shapeId="0">
      <text>
        <r>
          <rPr>
            <b/>
            <sz val="9"/>
            <color indexed="81"/>
            <rFont val="Tahoma"/>
            <family val="2"/>
          </rPr>
          <t>Erika Castro Hurtado:</t>
        </r>
        <r>
          <rPr>
            <sz val="9"/>
            <color indexed="81"/>
            <rFont val="Tahoma"/>
            <family val="2"/>
          </rPr>
          <t xml:space="preserve">
ACTUALIZAR LA TABLA DINAMICA DESPUES DE GENERAR CADA PRESUPUESTO Y FILTRAR LOS DIFERENTES A CERO</t>
        </r>
      </text>
    </comment>
  </commentList>
</comments>
</file>

<file path=xl/sharedStrings.xml><?xml version="1.0" encoding="utf-8"?>
<sst xmlns="http://schemas.openxmlformats.org/spreadsheetml/2006/main" count="1176" uniqueCount="406">
  <si>
    <t>UNIVERSIDAD DE LA SALLE</t>
  </si>
  <si>
    <t>VICERRECTORÍA ADMINISTRATIVA</t>
  </si>
  <si>
    <t>DIVISIÓN FINANCIERA</t>
  </si>
  <si>
    <t>INGRESOS TOTALES</t>
  </si>
  <si>
    <t>No.</t>
  </si>
  <si>
    <t>CONCEPTO</t>
  </si>
  <si>
    <t>VALOR</t>
  </si>
  <si>
    <t>COSTOS DIRECTOS</t>
  </si>
  <si>
    <t>MATERIAL DE ENSEÑANZA</t>
  </si>
  <si>
    <t>SUBTOTAL COSTOS DIRECTOS</t>
  </si>
  <si>
    <t>COSTOS INDIRECTOS</t>
  </si>
  <si>
    <t>SUBTOTAL COSTOS INDIIRECTOS</t>
  </si>
  <si>
    <t>COSTOS TOTALES</t>
  </si>
  <si>
    <t>DIFERENCIA DE INGRESOS MENOS COSTOS</t>
  </si>
  <si>
    <t>CERTIFICADOS DE ASISTENCIA</t>
  </si>
  <si>
    <t>UN</t>
  </si>
  <si>
    <t>MERCADEO</t>
  </si>
  <si>
    <t>BASES DE DATOS</t>
  </si>
  <si>
    <t>EQUIPOS</t>
  </si>
  <si>
    <t>REFRIGERIOS</t>
  </si>
  <si>
    <t>CAFETERIA</t>
  </si>
  <si>
    <t>COMPUTADOR</t>
  </si>
  <si>
    <t>COMPUTADOR PARA PRÁCTICAS</t>
  </si>
  <si>
    <t>INFRAESTRUCTURA</t>
  </si>
  <si>
    <t>COSTO FINANCIERO</t>
  </si>
  <si>
    <t xml:space="preserve">COMISIÓN TARJETA </t>
  </si>
  <si>
    <t>OTROS COSTOS</t>
  </si>
  <si>
    <t>PASAJES . TKT. AEREOS</t>
  </si>
  <si>
    <t>ESTADIA</t>
  </si>
  <si>
    <t>TRANSPORTE URBANO</t>
  </si>
  <si>
    <t>PASAJES TERRESTRES</t>
  </si>
  <si>
    <t>A. I .U .</t>
  </si>
  <si>
    <t>PARQUEADERO</t>
  </si>
  <si>
    <t>CURSOS DE INGLÉS</t>
  </si>
  <si>
    <t>CARNÉT</t>
  </si>
  <si>
    <t>CARPETA CUERO LOGO UNISALLE,LIBRETA Y ESFERO</t>
  </si>
  <si>
    <t>CARPETA PLASTICA UNISALLE CON LIBRETA Y ESFERO</t>
  </si>
  <si>
    <t>FOLDER UNISALLE</t>
  </si>
  <si>
    <t>DEPARTAMENTO DE EDUCACIÓN CONTINUADA  OTRO</t>
  </si>
  <si>
    <t>DEPARTAMENTO DE EXTENSIÓN VR.MINIMO HORA DOCENTE</t>
  </si>
  <si>
    <t>FECHA DE REALIZACIÓN</t>
  </si>
  <si>
    <t>UNIDAD</t>
  </si>
  <si>
    <t>VR. UNIT.</t>
  </si>
  <si>
    <t xml:space="preserve"> CANTIDAD</t>
  </si>
  <si>
    <t>PUBLICIDAD</t>
  </si>
  <si>
    <t>MEDIOS, RADIO, PRENSA, TV.</t>
  </si>
  <si>
    <t>FOLLETOS, PLEGABLES, VOLANTES</t>
  </si>
  <si>
    <t>AFICHES</t>
  </si>
  <si>
    <t>LICENCIAS DE SOFTWARE</t>
  </si>
  <si>
    <t>REALIZÓ_______________________________________         APROBADO__________________________________________________</t>
  </si>
  <si>
    <t>LABORATORIO CAD CAM  (HORA)</t>
  </si>
  <si>
    <t xml:space="preserve">CUADRO GENERAL PARA PRESUPUESTOS DE PASAJES, ESTADÍA Y ALIMENTACIÓN </t>
  </si>
  <si>
    <t>DETALLE TRAYECTOS</t>
  </si>
  <si>
    <t>VR. TIQUETE</t>
  </si>
  <si>
    <t xml:space="preserve">VR. TOTAL </t>
  </si>
  <si>
    <t xml:space="preserve"> IDA Y REGRESO</t>
  </si>
  <si>
    <t>NOCHES</t>
  </si>
  <si>
    <t>VR. NOCHE</t>
  </si>
  <si>
    <t>VR. TOTAL</t>
  </si>
  <si>
    <t>HOSPEDAJE</t>
  </si>
  <si>
    <t>COMIDAS</t>
  </si>
  <si>
    <t>ALIMENTACIÓN</t>
  </si>
  <si>
    <t>VR. PROMEDIO</t>
  </si>
  <si>
    <t>TOTALES</t>
  </si>
  <si>
    <t xml:space="preserve">VR.PROMEDIO </t>
  </si>
  <si>
    <t>BUS 
INTERMUNICIPAL</t>
  </si>
  <si>
    <t>No. DE SERVICIO DE TAXI</t>
  </si>
  <si>
    <t>GASTOS DE LEGALIZACIÓN Y PUBLICACIÓN EN DIARIO OFICIAL</t>
  </si>
  <si>
    <t>VALOR MATRICULA APROXIMADO</t>
  </si>
  <si>
    <t xml:space="preserve">ACTIVIDAD ACADÉMICA_______                                           </t>
  </si>
  <si>
    <t>VALOR HORA DOCENTE CATEGORIA AA INTERNACIONAL SEGÚN APROBACIÓN</t>
  </si>
  <si>
    <t xml:space="preserve"> VALOR HORA DOCENTE CATEGORÍA D PROFESIONAL</t>
  </si>
  <si>
    <t xml:space="preserve"> VALOR HORA DOCENTE CATEGORÍA C  ESPECIALISTA</t>
  </si>
  <si>
    <t xml:space="preserve"> VALOR HORA DOCENTE CATEGORÍA B MAGISTER</t>
  </si>
  <si>
    <t xml:space="preserve"> VALOR HORA DOCENTE CATEGORÍA A  P.H.D.</t>
  </si>
  <si>
    <t>EVENTO DE EXTENSIÓN ____X_____</t>
  </si>
  <si>
    <t>VISITAS PERSONALIZADAS Y GASTOS PROMOCIONALES</t>
  </si>
  <si>
    <t>LABORATORIO CONTROL DE CALIDAD</t>
  </si>
  <si>
    <t>TALENTO HUMANO, DOCENTES, COORDINADORES...</t>
  </si>
  <si>
    <t>AVISOS, REVISTAS, FOLLETOS. IMPRESOS…</t>
  </si>
  <si>
    <t>ALQUILER, USO COMPUTADORES…</t>
  </si>
  <si>
    <t>TALLERES, TRANSFERENCIA TECNOLÓGICA</t>
  </si>
  <si>
    <t>PASAJES AEREOS, TERRESTRES, ESTADIA, ALIMENTACIÓN, GASTOS DE VIAJE.</t>
  </si>
  <si>
    <t xml:space="preserve">UNIDAD GESTORA:  </t>
  </si>
  <si>
    <t>LLAMADAS TELEFÓNICAS, CORREO, VISITAS.</t>
  </si>
  <si>
    <t>ADMINISTRACIÓN, APORTE FACULTAD, IMPREVISTOS. Casilla 10 x 25%</t>
  </si>
  <si>
    <t>INTENSIDAD</t>
  </si>
  <si>
    <t>HORAS PRESENCIALES</t>
  </si>
  <si>
    <t>HORARIO</t>
  </si>
  <si>
    <t>NÚMERO ESPERADO DE PARTICIPANTES</t>
  </si>
  <si>
    <t>TOTAL SESIONES</t>
  </si>
  <si>
    <t>VR. MATRÍCULA PROFESIONALES Y PARTICULARES</t>
  </si>
  <si>
    <t>VALOR PROMEDIO DE MATRÍCULA</t>
  </si>
  <si>
    <t>VALOR HORAS CONFERENCISTAS O DOCENTES QUE NO ESTEN EN LA CATEGORIA ANTERIOR</t>
  </si>
  <si>
    <t>CUENTA</t>
  </si>
  <si>
    <t>GASTOS DE PERSONAL</t>
  </si>
  <si>
    <t>DIRECTOR</t>
  </si>
  <si>
    <t>COORDINADOR ACADEMICO</t>
  </si>
  <si>
    <t>COORDINADOR ADMINISTRATIVO</t>
  </si>
  <si>
    <t>MES</t>
  </si>
  <si>
    <t>LABORATORIO AUDIOVISUALES</t>
  </si>
  <si>
    <t>INTENSIDAD HORARIA</t>
  </si>
  <si>
    <t>PARTICIPANTES ESPERADOS</t>
  </si>
  <si>
    <t>SESIONES A REALIZAR</t>
  </si>
  <si>
    <t>IMPUESTO ICA,  4 X MIL, COMISION T.CREDITO</t>
  </si>
  <si>
    <t xml:space="preserve">CODIGO: </t>
  </si>
  <si>
    <t>PUC</t>
  </si>
  <si>
    <t>PUBLICIDAD Y PROPAGANDA</t>
  </si>
  <si>
    <t>INSUMOS PARA PRÁCTICAS</t>
  </si>
  <si>
    <t>PAPELERÍA (RESMAS, CARTULINAS, MARCADORES,CINTAS…</t>
  </si>
  <si>
    <t>MATERIAL DE ENSEÑANZA, TRANSFERENCIA TECNOLOGICA  CARTILLAS, TEMAS</t>
  </si>
  <si>
    <t>FOTOCOPIAS</t>
  </si>
  <si>
    <t>CORREO, PORTES Y TELEGRAMAS</t>
  </si>
  <si>
    <t>LANZAMIENTO INAUGURACIÓN Y/O CLAUSURA)</t>
  </si>
  <si>
    <t>CORREO ELECTRÓNICO Y PAGINA WEB</t>
  </si>
  <si>
    <t xml:space="preserve">                                                       ACTIVIDAD EXTENSIÓN_______                                           </t>
  </si>
  <si>
    <t>HORAS VIRTUALES</t>
  </si>
  <si>
    <t>% DESC</t>
  </si>
  <si>
    <t>VALOR NETO</t>
  </si>
  <si>
    <t>TOTAL</t>
  </si>
  <si>
    <t xml:space="preserve">MERCADEO </t>
  </si>
  <si>
    <t>PARTICIPANTES POR CATEGORÍA</t>
  </si>
  <si>
    <t>PROGRAMAS PAQUETES Y LICENCIAS</t>
  </si>
  <si>
    <t>SUBTOTAL MERCADEO</t>
  </si>
  <si>
    <t>SUBTOTAL MATERIAL DE ENSEÑANZA</t>
  </si>
  <si>
    <t>SUBTOTAL EQUIPOS</t>
  </si>
  <si>
    <t>SUBTOTAL INFRAESTRUCTURA</t>
  </si>
  <si>
    <t>SUBTOTAL REFRIGERIOS</t>
  </si>
  <si>
    <t>SUBTOTAL OTROS COSTOS</t>
  </si>
  <si>
    <t>SUBTOTAL COSTOS INDIRECTOS</t>
  </si>
  <si>
    <t>IMPREVISTOS 5%  CASILLA 10</t>
  </si>
  <si>
    <t>CONVENCIONES</t>
  </si>
  <si>
    <t>OPCIONES</t>
  </si>
  <si>
    <t>FORMULADAS</t>
  </si>
  <si>
    <t>SUBTOTAL COSTO FINANCIERO</t>
  </si>
  <si>
    <t>CENTRO DE COSTO</t>
  </si>
  <si>
    <t>EMPRESA</t>
  </si>
  <si>
    <t>GASTOS DE ADMINISTRACIÓN</t>
  </si>
  <si>
    <t>REALIZÓ_____________________________________  APROBADO__________________________________________________</t>
  </si>
  <si>
    <t>RUBRO</t>
  </si>
  <si>
    <t>SUELDOS PERSONAL DOCENTE</t>
  </si>
  <si>
    <t>SUELDOS PERSONAL ADMINISTRATIVO</t>
  </si>
  <si>
    <t>APORTES PARAFISCALES PERSONAL DOCENTE</t>
  </si>
  <si>
    <t>PAPELERÍA, UTILES DE ESCRITORIO Y OTROS</t>
  </si>
  <si>
    <t>ARRENDAMIENTO DE EDIFICIOS Y OTROS</t>
  </si>
  <si>
    <t>GASTOS VARIOS</t>
  </si>
  <si>
    <t>AUXILIO PRÁCTICAS ESTUDIANTES - GASTOS PER</t>
  </si>
  <si>
    <t>SUBTOTAL PUBLICIDAD Y PROPAGANDA</t>
  </si>
  <si>
    <t>ASISTENTE ADMINISTRATIVA</t>
  </si>
  <si>
    <t xml:space="preserve">TIQUETES </t>
  </si>
  <si>
    <t>FORMATO DE PRESUPUESTO INTERNO PARA EVENTOS DE EDUCACIÓN CONTINUADA, CONTRATOS Y CONVENIOS</t>
  </si>
  <si>
    <t>VIDEOBEAM DE 2000 LUMENS Y RESOLUCION XGA TEATRO SEDES CENTRO Y CHAPINERO</t>
  </si>
  <si>
    <t>VIDEOBEAM DE 2000 LUMENS Y RESOLUCION XGA</t>
  </si>
  <si>
    <t>GRABACIÓN DE VIDEO</t>
  </si>
  <si>
    <t>OBSERVACIONES</t>
  </si>
  <si>
    <t>DÍA</t>
  </si>
  <si>
    <t>MEDIO DÍA</t>
  </si>
  <si>
    <t>HORA O FRACCIÓN</t>
  </si>
  <si>
    <t>BETA A VHS.</t>
  </si>
  <si>
    <t>A REALIZARSE EN LAS INSTALACIONES DE LA UNIVERSIDAD</t>
  </si>
  <si>
    <t>1, INFORMACIÓN BÁSICA E INGRESOS</t>
  </si>
  <si>
    <t>DEL NUMERAL 1 AL 10 SE COLOCA LA INFORMACIÓN BÁSICA DEL EVENTO INCLUYENDO,</t>
  </si>
  <si>
    <t>INTENSIDAD EN NÚMERO DE HORAS DEL EVENTO</t>
  </si>
  <si>
    <t>NUMERO ESPERADO DE PARTICIPANTES POR CATEGORÍAS Y TOTAL</t>
  </si>
  <si>
    <t>DESCUENTOS ( QUE SERÁN ESTABLECIDOS PREVIAMENTE PARA CADA CATEGORÍA)</t>
  </si>
  <si>
    <t>PROCEDIMIENTO: COLOQUE LA FECHA TENTATIVA DE REALIZACIÓN Y EL HORARIO</t>
  </si>
  <si>
    <t>ESTABLEZCA LA INTENSIDAD HORARIA</t>
  </si>
  <si>
    <t>DE ACUERDO AL HORARIO Y LA INTENSIDAD HORARIA DETERMINE EL NUMERO DE SESIONES</t>
  </si>
  <si>
    <t xml:space="preserve"> ANEXO PARA PROCEDER AL PRESUPUESTO,</t>
  </si>
  <si>
    <t>COLOQUE EN LAS CASILLAS RESPECTIVAS A CADA GASTO EL VALOR ESTIMADO SEGÚN SEA EL CASO</t>
  </si>
  <si>
    <t>COLOQUE SEGÚN LA CATEGORÍA EL NÚMERO DE PERSONAS QUE ESTIME SE INCSRIBIRÁN</t>
  </si>
  <si>
    <t>PARA GASTOS DE PERSONAL IDENTIFIQUE DE ACUERDO A LA NECESIDAD SI EL PROYECTO REQUIERE DE DIRECTOR,</t>
  </si>
  <si>
    <t xml:space="preserve">COORDINADOR, O PERSONAL DIFERENTE DE DOCENTES, ESTABLEZCA EL VALOR QUE CONSIDERE A CANCELAR </t>
  </si>
  <si>
    <t>POR SU PARTICIPACIÓN EN EL EVENTO,</t>
  </si>
  <si>
    <t>PARA PERSONAL DOCENTE ESTABLEZCA LA CATEGORIA DEL DOCENTE O CONFERENCISTA Y UBIQUELA</t>
  </si>
  <si>
    <t>EN LA CASILLA DE PERSONAL DOCENTE, LA CELDA DEL VALOR DE LA HORA APARECERÁ CON SU RESPECTIVO MONTO</t>
  </si>
  <si>
    <t>Y TOTALIZARÁ LA CANTIDAD DE HORAS POR EL VALOR CORRESPONDIENTE,</t>
  </si>
  <si>
    <t>ES DECIR QUE NO GENERARÁ PRESTACIONES NI APORTES PARAFISCALES,</t>
  </si>
  <si>
    <t>LOS GASTOS DE PUBLICIDAD SERÁN DETERMINADOS SEGÚN LAS NECESIDADES DEL PROYECTO, TENIENDO EN CUENTA</t>
  </si>
  <si>
    <t>EL MERCADEO TENDRÁ LAS MISMAS CONSIDERACIONES QUE EN PUBLICIDAD OBSERVANDO EL TIPO DE EVENTO A</t>
  </si>
  <si>
    <t>REALIZAR, LA CLASE DE OBJETIVO A QUIEN VA DIRIGIDO Y EL MEDIO A UTILIZAR PARA SU DIVULGACIÓN, SEGÚN</t>
  </si>
  <si>
    <t>SE REQUIERA, SE DILIGENCIARÁN LAS CASILLAS CORRESPONDIENTES A CORREO DIRECTO, PUBLICACIÓN EN LA WEB</t>
  </si>
  <si>
    <t>AUDITORIOS</t>
  </si>
  <si>
    <t>TEATROS</t>
  </si>
  <si>
    <t>SALAS</t>
  </si>
  <si>
    <t>AUDITORIO NIVEL CERO</t>
  </si>
  <si>
    <t>LABORATORIO PLANTA DE CARNICOS</t>
  </si>
  <si>
    <t>LABORATORIO PLANTA DE LÁCTEOS</t>
  </si>
  <si>
    <t>LABORATORIO DE SISTEMAS DE INFORMACIÓN Y DOCUMENTACIÓN</t>
  </si>
  <si>
    <t>SALÓN REUNIONES SASAIMA 20 - 30 PERS</t>
  </si>
  <si>
    <t>EQUIPO DE COMPUTO CPU  Y CD ROOM</t>
  </si>
  <si>
    <t>MODALIDAD</t>
  </si>
  <si>
    <t>DIPLOMADO</t>
  </si>
  <si>
    <t>CURSO</t>
  </si>
  <si>
    <t>SEMINARIO</t>
  </si>
  <si>
    <t>FACULTAD</t>
  </si>
  <si>
    <t>NOMBRE RESPONSABLE</t>
  </si>
  <si>
    <t>JUSTIFICACIÓN, PRESENTACIÓN O INTRODUCCIÓN</t>
  </si>
  <si>
    <t>RESULTADOS ESPERADOS DEL PROGRAMA</t>
  </si>
  <si>
    <t>MERCADO OBJETIVO</t>
  </si>
  <si>
    <t>METODOLOGÍA</t>
  </si>
  <si>
    <t>HOJA DE VIDA CONFERENCISTA, DOCENTE</t>
  </si>
  <si>
    <t>LUGAR DE REALIZACIÓN</t>
  </si>
  <si>
    <t>VALOR INSCRIPCIÓN</t>
  </si>
  <si>
    <t>HORARIOS</t>
  </si>
  <si>
    <t>NÚMERO DE PARTICIPANTES</t>
  </si>
  <si>
    <t>NÚMERO DE SESIONES</t>
  </si>
  <si>
    <t>INGRESO TOTAL ESPERADO</t>
  </si>
  <si>
    <t>FECHA DE INICIO</t>
  </si>
  <si>
    <t>FECHA DE FINALIZACIÓN</t>
  </si>
  <si>
    <t>CONTENIDO PROGRAMÁTICO</t>
  </si>
  <si>
    <t>CRONOGRAMA DE ACTIVIDADES</t>
  </si>
  <si>
    <t>ejecucion</t>
  </si>
  <si>
    <t>Fecha</t>
  </si>
  <si>
    <t>Versión</t>
  </si>
  <si>
    <t>EVENTO DE EXTENSIÓN _______</t>
  </si>
  <si>
    <t xml:space="preserve">                                            FORMATO DESCRIPTIVO EDUCACIÓN CONTINUADA</t>
  </si>
  <si>
    <t>SALON COMEDOR</t>
  </si>
  <si>
    <t>VALOR DE MATRÍCULA ESTUDIANTES Y EGRESADOS</t>
  </si>
  <si>
    <t>VALOR DE MATRÍCULA DOCENTES  Y ADMINISTRATIVOS</t>
  </si>
  <si>
    <t xml:space="preserve">VALOR DE MATRÍCULA PRONTO PAGO + DE 30 DIAS CALENDARIO ANTES DEL INICIO </t>
  </si>
  <si>
    <t>VALOR DE MATRÍCULA PRONTO PAGO ENTRE 15-29 DIAS CALENDARIO ANTES DEL INICIO</t>
  </si>
  <si>
    <t>EMPRESA VR. INGRESO POR PATROCINIOS</t>
  </si>
  <si>
    <t>GRUPOS DE 3 A 5 PERSONAS DE UNA MISMA EMPRESA</t>
  </si>
  <si>
    <t>GRUPOS DE 6 O MAS PERSONAS DE UNA MISMA EMPRESA</t>
  </si>
  <si>
    <t>PROFESORES Y EMPLEADOS COLEGIOS LASALLISTAS</t>
  </si>
  <si>
    <t>EMPRESA VR. INGRESO POR ALQUILER DE STANDS</t>
  </si>
  <si>
    <t>QUE LOS VALORES PARA FOLLETOS Y AFICHES ESTAN PREDERMINADOS POR LAS TARIFAS DE LA OFICINA DE PUBLICACIONES</t>
  </si>
  <si>
    <t>DE LA UNIVERSIDAD,</t>
  </si>
  <si>
    <t>VISITAS PERSONALIZADAS Y SE ESTIMARA UN VALOR PARA INAUGURACIÓN Y/O CLAUSURA DEL EVENTO, ESTE ÚLTIMO</t>
  </si>
  <si>
    <t xml:space="preserve">TOMANDO UN COSTO UNITARIO POR SERVICIO (COCKTEL,ETC) MULTIPLICADO POR LA CASILLA DEL NÚMERO DE PARTICIPANTES + 10 </t>
  </si>
  <si>
    <t>INVITADOS ADICIONALES .</t>
  </si>
  <si>
    <t>OTROS INGRESOS</t>
  </si>
  <si>
    <t>OTROS MEDIOS PUBLICITARIOS</t>
  </si>
  <si>
    <t>LABORATORIO ELECTRONEUMATICA</t>
  </si>
  <si>
    <t>LABORATORIO AUTOMATIZACIÓN Y SISTEMAS</t>
  </si>
  <si>
    <t>LABORATORIO MODELAMIENTO Y SIMULACIÓN</t>
  </si>
  <si>
    <t>LABORATORIO ROBÓTICA</t>
  </si>
  <si>
    <t>LABORATORIO SERVOSISTEMAS</t>
  </si>
  <si>
    <t>CONSULTORIO OPTOMETRÍA</t>
  </si>
  <si>
    <t>OTROS ESPACIOS</t>
  </si>
  <si>
    <t>OTROS</t>
  </si>
  <si>
    <t>OTROS MEDIOS</t>
  </si>
  <si>
    <t>OTROS GASTOS DE MERCADEO</t>
  </si>
  <si>
    <t>OTROS GASTOS DE ENSEÑANZA</t>
  </si>
  <si>
    <t>ADQUISICIÓN EQUIPOS</t>
  </si>
  <si>
    <t xml:space="preserve">OTROS EQUIPOS </t>
  </si>
  <si>
    <t xml:space="preserve">OTROS ESPACIOS </t>
  </si>
  <si>
    <t>IMPUESTO DE TIMBRE 0,5% SOBRE EL COSTO TOTAL DEL CONTRATO</t>
  </si>
  <si>
    <t>REC. SALLE</t>
  </si>
  <si>
    <t>OTRO</t>
  </si>
  <si>
    <t>COSTO</t>
  </si>
  <si>
    <t>2,000 x 20 equipos aprox.</t>
  </si>
  <si>
    <t>2400 x 40 equipos</t>
  </si>
  <si>
    <r>
      <t>AL CURSO, LA SUMATORIA DE PERSONAS SE REFLEJARÁ EN LA CASILLA SUPERIOR, (</t>
    </r>
    <r>
      <rPr>
        <b/>
        <sz val="8"/>
        <rFont val="Arial"/>
        <family val="2"/>
      </rPr>
      <t>CELDA F-14</t>
    </r>
    <r>
      <rPr>
        <sz val="8"/>
        <rFont val="Arial"/>
        <family val="2"/>
      </rPr>
      <t>)</t>
    </r>
  </si>
  <si>
    <r>
      <t>SESIONES: NÚMERO DE SESIONES EN QUE SE DIVIDIRÁN LOS TEMAS DEL CURSO (</t>
    </r>
    <r>
      <rPr>
        <b/>
        <sz val="8"/>
        <rFont val="Arial"/>
        <family val="2"/>
      </rPr>
      <t>CELDA F-15</t>
    </r>
    <r>
      <rPr>
        <sz val="8"/>
        <rFont val="Arial"/>
        <family val="2"/>
      </rPr>
      <t>)</t>
    </r>
  </si>
  <si>
    <r>
      <t>CUANDO EL PROYECTO SEA DE MAS DE TRES MESES Y AMERITE UN CONTRATO</t>
    </r>
    <r>
      <rPr>
        <b/>
        <sz val="8"/>
        <rFont val="Arial"/>
        <family val="2"/>
      </rPr>
      <t xml:space="preserve"> LABORAL</t>
    </r>
    <r>
      <rPr>
        <sz val="8"/>
        <rFont val="Arial"/>
        <family val="2"/>
      </rPr>
      <t xml:space="preserve">, SE CONSIDERARÁ EL VALOR </t>
    </r>
  </si>
  <si>
    <t>DE PRESTACIONES CON EL AUMENTO DEL PROPORCIONAL DEL APORTE SOBRE EL VALOR DE SUELDO,</t>
  </si>
  <si>
    <t>INGRESOS</t>
  </si>
  <si>
    <t>ES LA SUMATORIA DE LOS VALORES RESULTANTES DE LOS PARTICIPANTES SEGÚN SU CATEGORÍA, MULTIPLICADOS POR</t>
  </si>
  <si>
    <t>LOS VALORES NETOS DE MATRÍCULA.</t>
  </si>
  <si>
    <t>(LOS DESCUENTOS APLICADOS EN LA TABLA SON LOS APROBADOS POR EL CONSEJO DE COORDINACIÓN ACUERDO 054 DE 2009)</t>
  </si>
  <si>
    <t>2, INFORMACIÓN DE COSTOS</t>
  </si>
  <si>
    <t>PARA DIPLOMADOS Y CURSOS DE MENOR INTENSIDAD SE CONSIDERA GENERALMENTE EL PAGO POR HONORARIOS</t>
  </si>
  <si>
    <t>EN EL FORMATO SE DISTRIBUYEN LOS COSTOS EN 10 GRANDES GRUPOS CADA UNO DE LOS CUALES AGRUPA EL DETALLE</t>
  </si>
  <si>
    <t>DE LOS ITEMS QUE PODRIAN AFECTARSE PARA LA REALIZACIÓN DE CADA EVENTO.</t>
  </si>
  <si>
    <t>GRUPO1 . GASTOS DE PERSONAL</t>
  </si>
  <si>
    <t>GRUPO 2 GASTOS DE PUBLICIDAD</t>
  </si>
  <si>
    <t>GRUPO 3 GASTOS DE MERCADEO</t>
  </si>
  <si>
    <t>GRUPO 4 MATERIAL DE ENSEÑANZA</t>
  </si>
  <si>
    <t>GRUPO 5 EQUIPOS</t>
  </si>
  <si>
    <t>GRUPO 6 INFRAESTRUCTURA</t>
  </si>
  <si>
    <t>GRUPO 7 REFRIGERIOS</t>
  </si>
  <si>
    <t>GRUPO 8 COSTOS FINANCIEROS</t>
  </si>
  <si>
    <t>GRUPO 9 OTROS COSTOS</t>
  </si>
  <si>
    <t>GRUPO 10 COSTOS INDIRECTOS</t>
  </si>
  <si>
    <t>INCLUYE LOS COSTOS DE PAPELERÍA (CARTULINAS, RESMAS DE PAPEL, TONNER, ETC) NECESARIOS  PARA EL ADECUADO</t>
  </si>
  <si>
    <t>DESARROLLO DE LOS CURSOS. PUEDEN INCLUIR MATERIAL DE LABORATORIO, INSUMOS Y OTROS. EN ESTE GRUPO SE ESTIMAN LOS</t>
  </si>
  <si>
    <t>COSTOS POR CARPETAS, CERTIFICADOS Y CARNÉTS O ESCARAPELAS PARA IDENTIFICACIÓN DEL EVENTO.</t>
  </si>
  <si>
    <t xml:space="preserve">INCLUYE LOS COSTOS POR ALQUILER DE EQUIPOS, GENERALMENTE EQUIPOS AUDIOVISUALES PARA CURSOS Y DIPLOMADOS EN CUYO CASO SE DESPLIEGA EL LISTADO CON LAS TARIFAS APROBADAS POR LA UNIVERSIDAD. </t>
  </si>
  <si>
    <t xml:space="preserve">CUANDO SE TRATE DE OTROS EQUIPOS SE UTILIZAN LAS CASILLAS CORRESPONDIENTES A "OTROS EQUIPOS". ES IMPORTANTE  DEFINIR LA FORMA DE CONSECUCIÓN DE LOS EQUIPOS, SE DEBE ESTIMAR EL COSTO YA SEA DEL ALQUILER O LA INVERSIÓN EN LA CASILLA CORRESPONDIENTE.
</t>
  </si>
  <si>
    <t>AL ESTIMAR LOS COSTOS POR INFRAESTRUCTURA SE DEBE TENER EN CUENTA LOS ESPACIOS A UTILIZAR AL IGUAL QUE LOS EQUIPOS  QUE CONTIENEN ESTOS ESPACIOS. DE IGUAL MANERA INCLUIR LOS COSTOS POR PARQUEADERO SI LOS UBIERE.</t>
  </si>
  <si>
    <t>EN ESTA CASILLA SE MULTIPLICA EL NUMEREO DE PARTICIAPENTES DEL CURSO POR LA CANTIDAD DE SESIONES (ENTENDIDO 
COMO SESIONES ESPACIOS DE TIEMPO ENTRE 3 Y 4 HORAS). NO NECESARIAMENTE TODOS LOS EVENTOS DEBEN INCLUIR REFRIGERIOS, ESTE RUBRO PUEDE DEPENDER DEL TIPO DE EVENTO, LA DURACIÓN Y EL COSTO.</t>
  </si>
  <si>
    <t>LOS COSTOS FINANCIEROS SON COSTOS QUE ESTÁN IMPLICITOS EN TODOS Y CADA UNO DE LOS PROYECTOS, POR CUANTO ESTÁN ATADOS A LA GENERACIÓN DE INGRESOS, SON COSTOS DADOS POR LEY. ESTÁN APLICADOS DE ACUERDO A LOS PORCENTAJES QUE SE PAGAN POR IMPUESTO AL GOBIERNO.</t>
  </si>
  <si>
    <t>EN ESTAS CASILLAS QUEDARÁ REGISTRADO EL COSTO DE VIAJES, TIQUETES AEREOS, ALOJAMIENTO Y ALIMENTACIÓN, ESTE REGISTRO SE HACE DESDE EL FORMATO ADICIONAL EN EL QUE SE CONSIGNA EL DETALLE DE LOS TIQUETES ORIGEN, NUMERO DE VIAJES, NOCHES Y ALIMENTACIÓN DE CONFERENCISTAS U ORGANIZADORES DEL EVENTO, ASI COMO LOS COSTOS POR TRANSPORTES.</t>
  </si>
  <si>
    <t>EN LA CASILLA 9,6 SE CONSIGNAN LOS VALORES DE LEGALIZACIÓN DE CURSOS O CONTRATOS REALIZADOS ESPECIALMENTE CON ENTIDADES OFICIALES O CON PARTICULARES QUE REQUIERAN DE FIRMAS DE CONTRATOS. ESTOS VALORES ESTÁN ASOCIADOS  A LOS LISTADOS OFICIALES DE PUBLICACIÓN EN DIARIO OFICIAL. EN LA CASILLA 9,7 SE ESTIMAN LOS COSTOS DE PÓLIZAS DE CUMPLIMIENTO SUSCRITAS CON LAS ENTIDADES COMO NORMA PARA LA REALIZACIÓN DE LOS CONTRATOS.</t>
  </si>
  <si>
    <t>AL COMENZAR A DILIGENCIAR EL FORMULARIO IDENTIFIQUE LAS CASILLAS QUE TIENEN VINCULOS O FORMULAS PREDETERMINADAS, ESTAS CASILLAS ESTAN SOMBREADAS CON COLOR  VERDE; LAS CASILLAS DE COLOR AMARILLO CONTIENEN TARIFAS QUE HAN SIDO APROBADAS POR RECTORÍA PARA CADA SERVICIO, ESPACIO O MATERIAL A ENTREGAR, Y LAS CASILLAS DE COLOR GRIS SE DESPLIEGAN PARA MIRAR OPCIONES,</t>
  </si>
  <si>
    <t>EL CODIGO DE LA COLUMNA IZQUIERDA CORRESPONDE AL ITEM QUE IDENTIFICA UN RUBRO PRESUPUESTAL.</t>
  </si>
  <si>
    <t>ANTES DE ELABORAR EL PRESUPUESTO PARA EL EVENTO, ES NECESARIO QUE SE HAGA UNA EVALUACIÓN INTEGRAL  DEL PROYECTO QUE CONSTE DE IDENTIFICACIÓN DE LA NECESIDAD, DEL NOMBRE Y DE LA POBLACIÓN OBJETIVO, DE LA COMPETENCIA, DE LA METODOLOGÍA Y CON ESTA INFORMACIÓN ELABORAR EL DOCUMENTO, ESTA INFORMACIÓN DEBE SER CONSIGNADA EN EL ANEXO DESCRIPTIVO QUE SE ENTREGARÁ JUNTO CON EL PRESUPUESTO.</t>
  </si>
  <si>
    <t>LOS COSTOS INDIRECTOS ESTÁN FORMULADOS CON RESPECTO AL TOTAL DE COSTOS DIRECTOS CON LOS PORCENTAJES DE IMPREVISTOS 5%; GASTOS DE ADMINISTRACIÓN Y UTILIDAD 15% SEGÚN EL ACUERDO 054 DE 2009 DEL CONSEJO DE COORDINACIÓN.</t>
  </si>
  <si>
    <t>EVENTO</t>
  </si>
  <si>
    <t>OBJETIVOS (GENERAL - ESPECÍFICOS),</t>
  </si>
  <si>
    <t>CÁMARA VIDEO DIGITAL GRBACION ESTANDAR DÍA</t>
  </si>
  <si>
    <t>CÁMARA VIDEO DIGITAL GRBACION ESTANDAR MEDIO DÍA</t>
  </si>
  <si>
    <t>CÁMARA VIDEO  GRABACION ALTA DEFINICION DÍA</t>
  </si>
  <si>
    <t>CÁMARA VIDEO  GRABACION ALTA DEFINICION 1/2 DÍA</t>
  </si>
  <si>
    <t>CASETES mini DV (DIGITAL VIDEO) UNO (1) POR HORA STND</t>
  </si>
  <si>
    <t>CASETES mini DV (DIGITAL VIDEO) UNO (1) POR HORA HD.</t>
  </si>
  <si>
    <t>EDICIÓN  DE VIDEO Y AUDIO PROFESIONAL</t>
  </si>
  <si>
    <t>OPERADOR GRABACION INTERIORES</t>
  </si>
  <si>
    <t>OPERADOR GRABACION EXTERIORES</t>
  </si>
  <si>
    <t>VHS A DVD.</t>
  </si>
  <si>
    <t>DVD A DVD.</t>
  </si>
  <si>
    <t xml:space="preserve">FACULTAD O PROGRAMA </t>
  </si>
  <si>
    <t xml:space="preserve">DIPLOMADO CURSO </t>
  </si>
  <si>
    <t>A REALIZARSE  FUERA DE LA UNIVERSIDAD</t>
  </si>
  <si>
    <t>APORTE FACULTAD</t>
  </si>
  <si>
    <t>HABITACIÓN SAN VIATOR DOBLE (NOCHE) PRECIO LASALLISTA</t>
  </si>
  <si>
    <t xml:space="preserve">CD´S., </t>
  </si>
  <si>
    <t xml:space="preserve">SERVICIO TELEFONÍA </t>
  </si>
  <si>
    <t>HABITACIÓN SAN VIATOR DOBLE (NOCHE) PRECIO PARTICULAR</t>
  </si>
  <si>
    <t>HABITACIÓN SAN VIATOR SENCILLA (NOCHE) PRECIO PARTICULAR</t>
  </si>
  <si>
    <t>HABITACIÓN SAN VIATOR SENCILLA (NOCHE) PRECIO LASALLISTA</t>
  </si>
  <si>
    <t>HABITACIÓN DOBLE (NOCHE) PARTICULAR</t>
  </si>
  <si>
    <t>HABITACIÓN SENCILLA (NOCHE)PARTICULAR</t>
  </si>
  <si>
    <t>HABITACIÓN DOBLE (NOCHE) PRECIO LASALLISTA</t>
  </si>
  <si>
    <t>HABITACIÓN SENCILLA (NOCHE) PRECIO LASALLISTA</t>
  </si>
  <si>
    <r>
      <t xml:space="preserve">No. 
</t>
    </r>
    <r>
      <rPr>
        <b/>
        <sz val="7"/>
        <rFont val="Arial Narrow"/>
        <family val="2"/>
      </rPr>
      <t>PERSONAS</t>
    </r>
  </si>
  <si>
    <t>SALON ROJO NVO. EDIFICIO (128 PERS)</t>
  </si>
  <si>
    <t>SALON AZUL NVO. EDIFICIO 8128 PERS)</t>
  </si>
  <si>
    <t>AUDITORIO HOUSTON (168 PERS)</t>
  </si>
  <si>
    <t>AUDITORIO F -(200 PERS)</t>
  </si>
  <si>
    <t>AUDITORIO F -(100 PERS)</t>
  </si>
  <si>
    <t>AUDITORIO HNO. DANIEL (160 PERS)</t>
  </si>
  <si>
    <t>AUDITORIO BAUSCH AND LOMB (80 PERS)</t>
  </si>
  <si>
    <t>AUDITORIO BICENTERNARIO 1 (40 PERS)</t>
  </si>
  <si>
    <t>AUDITORIO BICENTERNARIO 2 (70 PERS)</t>
  </si>
  <si>
    <t>SALA DE CONFERENCIAS (130 PERS)</t>
  </si>
  <si>
    <t>AUDITORIO CENTRO DE LENGUAS (190 PERS)</t>
  </si>
  <si>
    <t>TEATRO CHAPINERO (936 PERS)</t>
  </si>
  <si>
    <t>TEATRO  CANDELARIA (2000 PERS)</t>
  </si>
  <si>
    <t>TEATRO  NORTE (526 PERS)</t>
  </si>
  <si>
    <t>SALA DE  RECEPCIONES (500 PERS)</t>
  </si>
  <si>
    <t>SALÓN SOCIAL (120 PERS)</t>
  </si>
  <si>
    <t>AULA MULTIPLE (150 PERS)</t>
  </si>
  <si>
    <t>SALA DE JUNTAS (FUNDADORES) (22 PERS)</t>
  </si>
  <si>
    <t>SALÓN REUNIONES SASAIMA (80 PERS)</t>
  </si>
  <si>
    <t>SALÓN REUNIONES SASAIMA (60 PERS)</t>
  </si>
  <si>
    <t>AULA DE CLASE (30 PERS)</t>
  </si>
  <si>
    <t>SALÓN HNO. JUAN VARGAS (60 PERS)</t>
  </si>
  <si>
    <t>HNO. ALFONSO JUAN (60 PERS)</t>
  </si>
  <si>
    <t>HNO. ENRIQUE JOSÉ (70 PERS)</t>
  </si>
  <si>
    <t>TORREON SEDE NORTE (120 PERS)</t>
  </si>
  <si>
    <t>HONORARIOS ASESORÍA TÉCNICA</t>
  </si>
  <si>
    <t>OTROS HONORARIOS PROFESIONALES</t>
  </si>
  <si>
    <t>SEGUROS, SUSTRACCIÓN, HURTOS Y OTROS</t>
  </si>
  <si>
    <t>CONMEMORACIONES Y ATENCIONES</t>
  </si>
  <si>
    <t>MATERIAL CONSUMO LABORATORIO</t>
  </si>
  <si>
    <t>MUEBLES, ENSERES Y EQUIPOS DE OFICINA</t>
  </si>
  <si>
    <t>EQUIPO DE COMPUTO Y TELECOMUNICACIONES</t>
  </si>
  <si>
    <t>EQUIPO DE LABORATORIO</t>
  </si>
  <si>
    <t>IMPREVISTOS PARA PROYECTOS DE INVESTIGACION</t>
  </si>
  <si>
    <t>IMPUESTOS</t>
  </si>
  <si>
    <t>INVERSION</t>
  </si>
  <si>
    <t>HONORARIOS PROFESIONALES PERSONAL DOCENTE</t>
  </si>
  <si>
    <t>AUXILIO PRÁCTICAS ESTUDIANTES - GASTOS PERSONAL DOCENTE</t>
  </si>
  <si>
    <t>DIFERENCIA CON EL TOTAL PRESUPUESTO</t>
  </si>
  <si>
    <t xml:space="preserve">NOMBRE </t>
  </si>
  <si>
    <t>FECHA ACT</t>
  </si>
  <si>
    <t>TIPO</t>
  </si>
  <si>
    <t>UNIV</t>
  </si>
  <si>
    <t>TERC</t>
  </si>
  <si>
    <t>CTA</t>
  </si>
  <si>
    <t>Total general</t>
  </si>
  <si>
    <t>TOTAL A ICEBERG</t>
  </si>
  <si>
    <t>DIFERENCIA CON VR PPTDO</t>
  </si>
  <si>
    <t>GASTOS POR HONORARIOS</t>
  </si>
  <si>
    <t>SUBTOTAL RECURSO HUMANO</t>
  </si>
  <si>
    <t>1-2</t>
  </si>
  <si>
    <t>HONORARIOS DOCENTES INVITADOS</t>
  </si>
  <si>
    <t>OTROS SERVICIOS PROFESIONALES</t>
  </si>
  <si>
    <t xml:space="preserve">  1-2</t>
  </si>
  <si>
    <t>RECURSO HUMANO</t>
  </si>
  <si>
    <t xml:space="preserve"> 1-2</t>
  </si>
  <si>
    <t>P.ENTIDADES EXTERNAS</t>
  </si>
  <si>
    <t>HONORARIOS PROFESIONALES PERSONAL ADMINISTRATIVO</t>
  </si>
  <si>
    <t>PRESTACIONES SOCIALES PERSONAL DOCENTE</t>
  </si>
  <si>
    <t>PRESTACIONES (30%)</t>
  </si>
  <si>
    <t>PRESTACIONES SOCIALES PERSONAL ADMINISTRATIVO</t>
  </si>
  <si>
    <t>APORTES PARAFISCALES PERSONAL DOCENTE (26%)</t>
  </si>
  <si>
    <t>APORTES PARAFISCALES PERSONAL ADMINISTR (23%)</t>
  </si>
  <si>
    <t>APORTES PARAFISCALES PERSONAL ADMINISTRATIVO</t>
  </si>
  <si>
    <t>SERVICIOS PÚBLICOS (GAS)</t>
  </si>
  <si>
    <t>ELEMENTOS Y CONSUMO CAFETERIA</t>
  </si>
  <si>
    <t>IMPUESTOS (ICA 0.966%)</t>
  </si>
  <si>
    <t>LEY 633 DE 2000 (GMF (4X1000)</t>
  </si>
  <si>
    <t>PÓLIZAS (SEGURO, CUMPLIMIENTO, VIDA DOCENTES)</t>
  </si>
  <si>
    <t>DISTRIBUCIÓN DE GASTOS REDISTRIBUIBLES</t>
  </si>
  <si>
    <t>MATERIAL BIBLIOGRÁFICO</t>
  </si>
  <si>
    <t>EQUIPOS E INFRAESTRUCTURA</t>
  </si>
  <si>
    <t>PUBLICIDAD Y MERCADEO</t>
  </si>
  <si>
    <t>G.INDIRECTOS</t>
  </si>
  <si>
    <t>PUBLICIDAD/REFRIGERIOS</t>
  </si>
  <si>
    <t>SALIDAS DE CAMPO</t>
  </si>
  <si>
    <t>ADMINISTRACIÓN</t>
  </si>
  <si>
    <t>PERSONAL</t>
  </si>
  <si>
    <t>SOFTWARE</t>
  </si>
  <si>
    <t>MATERIALES E INSUMOS</t>
  </si>
  <si>
    <t>VIAJES</t>
  </si>
  <si>
    <t>SERVICIOS TÉCNICOS</t>
  </si>
  <si>
    <t>PERSONAL CIENTIFICO</t>
  </si>
  <si>
    <t>PUBLICACIONES Y PATENTES</t>
  </si>
  <si>
    <t>RUBROS PRESUPUESTALES</t>
  </si>
  <si>
    <t xml:space="preserve">COD: </t>
  </si>
  <si>
    <t xml:space="preserve"> </t>
  </si>
  <si>
    <t>REV. OF. COSTOS                  DE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</si>
</sst>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 #,##0_);[Red]\(&quot;$&quot;\ #,##0\)"/>
    <numFmt numFmtId="165" formatCode="_(* #,##0_);_(* \(#,##0\);_(* &quot;-&quot;_);_(@_)"/>
    <numFmt numFmtId="166" formatCode="_(* #,##0.00_);_(* \(#,##0.00\);_(* &quot;-&quot;??_);_(@_)"/>
    <numFmt numFmtId="167" formatCode="&quot;$&quot;\ #,##0.00;[Red]&quot;$&quot;\ \-#,##0.00"/>
    <numFmt numFmtId="168" formatCode="_ * #,##0_ ;_ * \-#,##0_ ;_ * &quot;-&quot;_ ;_ @_ "/>
    <numFmt numFmtId="169" formatCode="_ * #,##0.00_ ;_ * \-#,##0.00_ ;_ * &quot;-&quot;??_ ;_ @_ "/>
    <numFmt numFmtId="170" formatCode="_(* #,##0_);_(* \(#,##0\);_(* &quot;-&quot;??_);_(@_)"/>
    <numFmt numFmtId="171" formatCode="_ * #,##0_ ;_ * \-#,##0_ ;_ * &quot;-&quot;??_ ;_ @_ "/>
    <numFmt numFmtId="172" formatCode="_ [$€-2]\ * #,##0.00_ ;_ [$€-2]\ * \-#,##0.00_ ;_ [$€-2]\ * &quot;-&quot;??_ "/>
    <numFmt numFmtId="173" formatCode="dd/mm/yy;@"/>
  </numFmts>
  <fonts count="40" x14ac:knownFonts="1">
    <font>
      <sz val="10"/>
      <name val="Arial"/>
    </font>
    <font>
      <sz val="10"/>
      <name val="Arial"/>
      <family val="2"/>
    </font>
    <font>
      <sz val="8"/>
      <name val="Arial"/>
      <family val="2"/>
    </font>
    <font>
      <sz val="7"/>
      <name val="Arial"/>
      <family val="2"/>
    </font>
    <font>
      <sz val="10"/>
      <color indexed="58"/>
      <name val="Arial"/>
      <family val="2"/>
    </font>
    <font>
      <b/>
      <sz val="12"/>
      <name val="Arial"/>
      <family val="2"/>
    </font>
    <font>
      <b/>
      <sz val="10"/>
      <name val="Arial"/>
      <family val="2"/>
    </font>
    <font>
      <b/>
      <sz val="8"/>
      <name val="Arial"/>
      <family val="2"/>
    </font>
    <font>
      <sz val="8"/>
      <color indexed="58"/>
      <name val="Arial"/>
      <family val="2"/>
    </font>
    <font>
      <b/>
      <sz val="9"/>
      <name val="Arial"/>
      <family val="2"/>
    </font>
    <font>
      <sz val="8"/>
      <name val="Arial"/>
      <family val="2"/>
    </font>
    <font>
      <sz val="9"/>
      <name val="Arial"/>
      <family val="2"/>
    </font>
    <font>
      <sz val="8"/>
      <color indexed="81"/>
      <name val="Tahoma"/>
      <family val="2"/>
    </font>
    <font>
      <b/>
      <sz val="8"/>
      <color indexed="81"/>
      <name val="Tahoma"/>
      <family val="2"/>
    </font>
    <font>
      <sz val="10"/>
      <color indexed="10"/>
      <name val="Arial"/>
      <family val="2"/>
    </font>
    <font>
      <b/>
      <sz val="10"/>
      <name val="Arial Narrow"/>
      <family val="2"/>
    </font>
    <font>
      <b/>
      <sz val="8"/>
      <name val="Arial Narrow"/>
      <family val="2"/>
    </font>
    <font>
      <b/>
      <sz val="8"/>
      <color indexed="10"/>
      <name val="Arial"/>
      <family val="2"/>
    </font>
    <font>
      <sz val="7"/>
      <color indexed="81"/>
      <name val="Tahoma"/>
      <family val="2"/>
    </font>
    <font>
      <sz val="8"/>
      <color indexed="10"/>
      <name val="Arial"/>
      <family val="2"/>
    </font>
    <font>
      <sz val="10"/>
      <color indexed="12"/>
      <name val="Arial Narrow"/>
      <family val="2"/>
    </font>
    <font>
      <sz val="9"/>
      <name val="Arial"/>
      <family val="2"/>
    </font>
    <font>
      <b/>
      <i/>
      <sz val="10"/>
      <name val="Arial"/>
      <family val="2"/>
    </font>
    <font>
      <b/>
      <i/>
      <sz val="12"/>
      <name val="Arial"/>
      <family val="2"/>
    </font>
    <font>
      <sz val="8"/>
      <color indexed="10"/>
      <name val="Arial"/>
      <family val="2"/>
    </font>
    <font>
      <sz val="10"/>
      <name val="Arial"/>
      <family val="2"/>
    </font>
    <font>
      <sz val="8"/>
      <color indexed="12"/>
      <name val="Arial Narrow"/>
      <family val="2"/>
    </font>
    <font>
      <b/>
      <sz val="10"/>
      <name val="Verdana"/>
      <family val="2"/>
    </font>
    <font>
      <sz val="10"/>
      <name val="Verdana"/>
      <family val="2"/>
    </font>
    <font>
      <b/>
      <sz val="8"/>
      <color indexed="62"/>
      <name val="Arial"/>
      <family val="2"/>
    </font>
    <font>
      <b/>
      <sz val="8"/>
      <color indexed="10"/>
      <name val="Arial"/>
      <family val="2"/>
    </font>
    <font>
      <sz val="10"/>
      <name val="Arial"/>
      <family val="2"/>
    </font>
    <font>
      <b/>
      <u/>
      <sz val="8"/>
      <color indexed="56"/>
      <name val="Arial"/>
      <family val="2"/>
    </font>
    <font>
      <sz val="8"/>
      <color indexed="10"/>
      <name val="Arial"/>
      <family val="2"/>
    </font>
    <font>
      <b/>
      <sz val="9"/>
      <color indexed="10"/>
      <name val="Arial"/>
      <family val="2"/>
    </font>
    <font>
      <sz val="7"/>
      <name val="Arial Narrow"/>
      <family val="2"/>
    </font>
    <font>
      <b/>
      <sz val="7"/>
      <name val="Arial Narrow"/>
      <family val="2"/>
    </font>
    <font>
      <sz val="9"/>
      <color indexed="81"/>
      <name val="Tahoma"/>
      <family val="2"/>
    </font>
    <font>
      <b/>
      <sz val="9"/>
      <color indexed="81"/>
      <name val="Tahoma"/>
      <family val="2"/>
    </font>
    <font>
      <sz val="10"/>
      <color theme="0"/>
      <name val="Arial"/>
      <family val="2"/>
    </font>
  </fonts>
  <fills count="20">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15"/>
        <bgColor indexed="64"/>
      </patternFill>
    </fill>
    <fill>
      <patternFill patternType="solid">
        <fgColor indexed="13"/>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rgb="FFFFFF99"/>
        <bgColor indexed="64"/>
      </patternFill>
    </fill>
    <fill>
      <patternFill patternType="solid">
        <fgColor rgb="FFFFFF00"/>
        <bgColor indexed="64"/>
      </patternFill>
    </fill>
    <fill>
      <patternFill patternType="solid">
        <fgColor rgb="FFFFC000"/>
        <bgColor indexed="64"/>
      </patternFill>
    </fill>
  </fills>
  <borders count="10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medium">
        <color indexed="64"/>
      </bottom>
      <diagonal/>
    </border>
    <border>
      <left style="thin">
        <color indexed="64"/>
      </left>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right/>
      <top style="medium">
        <color indexed="64"/>
      </top>
      <bottom style="double">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double">
        <color indexed="64"/>
      </bottom>
      <diagonal/>
    </border>
    <border>
      <left/>
      <right style="thin">
        <color indexed="64"/>
      </right>
      <top style="double">
        <color indexed="64"/>
      </top>
      <bottom style="double">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s>
  <cellStyleXfs count="14">
    <xf numFmtId="0" fontId="0" fillId="0" borderId="0"/>
    <xf numFmtId="172"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5" fontId="3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166" fontId="3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839">
    <xf numFmtId="0" fontId="0" fillId="0" borderId="0" xfId="0"/>
    <xf numFmtId="0" fontId="2" fillId="0" borderId="0" xfId="0" applyFont="1"/>
    <xf numFmtId="0" fontId="3" fillId="0" borderId="0" xfId="0" applyFont="1"/>
    <xf numFmtId="0" fontId="4"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170" fontId="2" fillId="0" borderId="0" xfId="0" applyNumberFormat="1" applyFont="1"/>
    <xf numFmtId="0" fontId="2" fillId="0" borderId="0" xfId="0" applyFont="1" applyBorder="1"/>
    <xf numFmtId="0" fontId="7" fillId="0" borderId="6" xfId="0" applyFont="1" applyBorder="1" applyAlignment="1">
      <alignment horizontal="left"/>
    </xf>
    <xf numFmtId="0" fontId="8" fillId="0" borderId="0" xfId="0" applyFont="1"/>
    <xf numFmtId="0" fontId="7" fillId="0" borderId="0" xfId="0" applyFont="1" applyBorder="1" applyAlignment="1">
      <alignment horizontal="left"/>
    </xf>
    <xf numFmtId="0" fontId="2" fillId="0" borderId="7" xfId="0" applyFont="1" applyBorder="1"/>
    <xf numFmtId="0" fontId="2" fillId="0" borderId="8" xfId="0" applyFont="1" applyBorder="1"/>
    <xf numFmtId="0" fontId="2" fillId="0" borderId="9" xfId="0" applyFont="1" applyBorder="1"/>
    <xf numFmtId="0" fontId="7" fillId="0" borderId="0" xfId="0" applyFont="1"/>
    <xf numFmtId="0" fontId="6" fillId="0" borderId="0" xfId="0" applyFont="1"/>
    <xf numFmtId="170" fontId="2" fillId="0" borderId="10" xfId="2" applyNumberFormat="1" applyFont="1" applyBorder="1" applyProtection="1"/>
    <xf numFmtId="0" fontId="2" fillId="2" borderId="11" xfId="0" applyFont="1" applyFill="1" applyBorder="1"/>
    <xf numFmtId="0" fontId="7" fillId="2" borderId="12" xfId="0" applyFont="1" applyFill="1" applyBorder="1"/>
    <xf numFmtId="170" fontId="7" fillId="2" borderId="11" xfId="2" applyNumberFormat="1" applyFont="1" applyFill="1" applyBorder="1"/>
    <xf numFmtId="0" fontId="2" fillId="2" borderId="8" xfId="0" applyFont="1" applyFill="1" applyBorder="1"/>
    <xf numFmtId="0" fontId="7" fillId="2" borderId="9" xfId="0" applyFont="1" applyFill="1" applyBorder="1"/>
    <xf numFmtId="170" fontId="7" fillId="2" borderId="10" xfId="2" applyNumberFormat="1" applyFont="1" applyFill="1" applyBorder="1"/>
    <xf numFmtId="0" fontId="7" fillId="2" borderId="8" xfId="0" applyFont="1" applyFill="1" applyBorder="1"/>
    <xf numFmtId="170" fontId="7" fillId="2" borderId="10" xfId="0" applyNumberFormat="1" applyFont="1" applyFill="1" applyBorder="1"/>
    <xf numFmtId="171" fontId="2" fillId="0" borderId="2" xfId="2" applyNumberFormat="1" applyFont="1" applyBorder="1" applyProtection="1"/>
    <xf numFmtId="171" fontId="2" fillId="0" borderId="0" xfId="2" applyNumberFormat="1" applyFont="1"/>
    <xf numFmtId="171" fontId="7" fillId="2" borderId="9" xfId="2" applyNumberFormat="1" applyFont="1" applyFill="1" applyBorder="1"/>
    <xf numFmtId="171" fontId="7" fillId="0" borderId="0" xfId="2" applyNumberFormat="1" applyFont="1" applyBorder="1" applyAlignment="1">
      <alignment horizontal="left"/>
    </xf>
    <xf numFmtId="171" fontId="2" fillId="0" borderId="9" xfId="2" applyNumberFormat="1" applyFont="1" applyBorder="1"/>
    <xf numFmtId="171" fontId="2" fillId="0" borderId="0" xfId="2" applyNumberFormat="1" applyFont="1" applyBorder="1"/>
    <xf numFmtId="0" fontId="7" fillId="3" borderId="13" xfId="0" applyFont="1" applyFill="1" applyBorder="1"/>
    <xf numFmtId="0" fontId="0" fillId="0" borderId="6" xfId="0" applyBorder="1"/>
    <xf numFmtId="0" fontId="2" fillId="0" borderId="6" xfId="0" applyFont="1" applyBorder="1"/>
    <xf numFmtId="171" fontId="2" fillId="0" borderId="6" xfId="2" applyNumberFormat="1" applyFont="1" applyBorder="1"/>
    <xf numFmtId="0" fontId="7" fillId="3" borderId="14" xfId="0" applyFont="1" applyFill="1" applyBorder="1"/>
    <xf numFmtId="0" fontId="2" fillId="0" borderId="15" xfId="0" applyFont="1" applyBorder="1"/>
    <xf numFmtId="0" fontId="2" fillId="0" borderId="16" xfId="0" applyFont="1" applyBorder="1"/>
    <xf numFmtId="0" fontId="14" fillId="0" borderId="0" xfId="0" applyFont="1"/>
    <xf numFmtId="171" fontId="2" fillId="0" borderId="2" xfId="2" applyNumberFormat="1" applyFont="1" applyFill="1" applyBorder="1" applyProtection="1"/>
    <xf numFmtId="0" fontId="6" fillId="2" borderId="17" xfId="0" applyFont="1" applyFill="1" applyBorder="1"/>
    <xf numFmtId="0" fontId="2" fillId="0" borderId="12" xfId="0" applyFont="1" applyBorder="1"/>
    <xf numFmtId="0" fontId="2" fillId="0" borderId="11" xfId="0" applyFont="1" applyBorder="1"/>
    <xf numFmtId="0" fontId="9" fillId="4" borderId="17" xfId="0" applyFont="1" applyFill="1" applyBorder="1"/>
    <xf numFmtId="0" fontId="0" fillId="0" borderId="2" xfId="0" applyBorder="1"/>
    <xf numFmtId="0" fontId="0" fillId="0" borderId="18" xfId="0" applyBorder="1"/>
    <xf numFmtId="0" fontId="0" fillId="0" borderId="19" xfId="0" applyBorder="1"/>
    <xf numFmtId="0" fontId="5" fillId="0" borderId="0" xfId="0" applyFont="1"/>
    <xf numFmtId="0" fontId="15" fillId="0" borderId="0" xfId="0" applyFont="1" applyAlignment="1">
      <alignment horizontal="center"/>
    </xf>
    <xf numFmtId="0" fontId="15" fillId="0" borderId="20" xfId="0" applyFont="1" applyBorder="1"/>
    <xf numFmtId="0" fontId="10" fillId="0" borderId="0" xfId="0" applyFont="1"/>
    <xf numFmtId="0" fontId="0" fillId="0" borderId="0" xfId="0" applyAlignment="1">
      <alignment horizontal="left"/>
    </xf>
    <xf numFmtId="0" fontId="7" fillId="2" borderId="17" xfId="0" applyFont="1" applyFill="1" applyBorder="1"/>
    <xf numFmtId="0" fontId="15" fillId="0" borderId="21" xfId="0" applyFont="1" applyBorder="1" applyAlignment="1">
      <alignment horizontal="center" vertical="center"/>
    </xf>
    <xf numFmtId="0" fontId="15" fillId="0" borderId="22" xfId="0" applyFont="1" applyBorder="1" applyAlignment="1">
      <alignment horizontal="center" vertical="center" wrapText="1"/>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6" fillId="0" borderId="21" xfId="0" applyFont="1" applyBorder="1" applyAlignment="1">
      <alignment horizontal="center" vertical="center" wrapText="1"/>
    </xf>
    <xf numFmtId="171" fontId="0" fillId="0" borderId="18" xfId="2" applyNumberFormat="1" applyFont="1" applyBorder="1"/>
    <xf numFmtId="171" fontId="0" fillId="0" borderId="19" xfId="2" applyNumberFormat="1" applyFont="1" applyBorder="1"/>
    <xf numFmtId="17" fontId="2" fillId="4" borderId="0" xfId="0" applyNumberFormat="1" applyFont="1" applyFill="1" applyBorder="1" applyAlignment="1">
      <alignment horizontal="center"/>
    </xf>
    <xf numFmtId="0" fontId="2" fillId="4" borderId="0" xfId="0" applyFont="1" applyFill="1" applyBorder="1" applyAlignment="1">
      <alignment horizontal="center"/>
    </xf>
    <xf numFmtId="0" fontId="7" fillId="0" borderId="6" xfId="0" applyFont="1" applyBorder="1"/>
    <xf numFmtId="0" fontId="7" fillId="0" borderId="24" xfId="0" applyFont="1" applyFill="1" applyBorder="1"/>
    <xf numFmtId="0" fontId="7" fillId="0" borderId="0" xfId="0" applyFont="1" applyFill="1" applyBorder="1"/>
    <xf numFmtId="171" fontId="7" fillId="0" borderId="0" xfId="2" applyNumberFormat="1" applyFont="1" applyFill="1" applyBorder="1"/>
    <xf numFmtId="170" fontId="7" fillId="0" borderId="25" xfId="2" applyNumberFormat="1" applyFont="1" applyFill="1" applyBorder="1" applyAlignment="1">
      <alignment horizontal="center"/>
    </xf>
    <xf numFmtId="0" fontId="7" fillId="2" borderId="9" xfId="0" applyFont="1" applyFill="1" applyBorder="1" applyAlignment="1">
      <alignment horizontal="center" vertical="center"/>
    </xf>
    <xf numFmtId="171" fontId="7" fillId="2" borderId="9" xfId="2" applyNumberFormat="1" applyFont="1" applyFill="1" applyBorder="1" applyAlignment="1">
      <alignment horizontal="center" vertical="center"/>
    </xf>
    <xf numFmtId="170" fontId="7" fillId="2" borderId="10" xfId="2" applyNumberFormat="1" applyFont="1" applyFill="1" applyBorder="1" applyAlignment="1">
      <alignment horizontal="center" vertical="center"/>
    </xf>
    <xf numFmtId="0" fontId="2" fillId="0" borderId="15" xfId="0" applyFont="1" applyBorder="1" applyAlignment="1">
      <alignment horizontal="left"/>
    </xf>
    <xf numFmtId="0" fontId="2" fillId="0" borderId="26" xfId="0" applyFont="1" applyBorder="1"/>
    <xf numFmtId="1" fontId="20" fillId="0" borderId="27" xfId="0" applyNumberFormat="1" applyFont="1" applyBorder="1" applyAlignment="1">
      <alignment horizontal="left" vertical="top" wrapText="1"/>
    </xf>
    <xf numFmtId="0" fontId="2" fillId="0" borderId="0" xfId="0" applyFont="1" applyFill="1"/>
    <xf numFmtId="0" fontId="21" fillId="0" borderId="0" xfId="0" applyFont="1"/>
    <xf numFmtId="0" fontId="21" fillId="0" borderId="28" xfId="0" applyFont="1" applyBorder="1"/>
    <xf numFmtId="0" fontId="21" fillId="0" borderId="29" xfId="0" applyFont="1" applyBorder="1"/>
    <xf numFmtId="171" fontId="21" fillId="0" borderId="30" xfId="2" applyNumberFormat="1" applyFont="1" applyBorder="1"/>
    <xf numFmtId="171" fontId="21" fillId="0" borderId="31" xfId="2" applyNumberFormat="1" applyFont="1" applyBorder="1"/>
    <xf numFmtId="171" fontId="21" fillId="0" borderId="32" xfId="2" applyNumberFormat="1" applyFont="1" applyBorder="1"/>
    <xf numFmtId="171" fontId="21" fillId="0" borderId="28" xfId="2" applyNumberFormat="1" applyFont="1" applyBorder="1"/>
    <xf numFmtId="171" fontId="21" fillId="0" borderId="2" xfId="2" applyNumberFormat="1" applyFont="1" applyBorder="1"/>
    <xf numFmtId="171" fontId="21" fillId="0" borderId="29" xfId="2" applyNumberFormat="1" applyFont="1" applyBorder="1"/>
    <xf numFmtId="171" fontId="21" fillId="0" borderId="33" xfId="2" applyNumberFormat="1" applyFont="1" applyBorder="1"/>
    <xf numFmtId="171" fontId="21" fillId="0" borderId="34" xfId="2" applyNumberFormat="1" applyFont="1" applyBorder="1"/>
    <xf numFmtId="171" fontId="21" fillId="0" borderId="0" xfId="2" applyNumberFormat="1" applyFont="1"/>
    <xf numFmtId="0" fontId="7" fillId="5" borderId="13" xfId="0" applyFont="1" applyFill="1" applyBorder="1"/>
    <xf numFmtId="0" fontId="7" fillId="5" borderId="35" xfId="0" applyFont="1" applyFill="1" applyBorder="1" applyAlignment="1">
      <alignment vertical="center" wrapText="1"/>
    </xf>
    <xf numFmtId="171" fontId="2" fillId="5" borderId="36" xfId="2" applyNumberFormat="1" applyFont="1" applyFill="1" applyBorder="1"/>
    <xf numFmtId="0" fontId="2" fillId="0" borderId="17" xfId="0" applyFont="1" applyBorder="1"/>
    <xf numFmtId="9" fontId="21" fillId="0" borderId="0" xfId="13" applyFont="1"/>
    <xf numFmtId="9" fontId="21" fillId="0" borderId="0" xfId="0" applyNumberFormat="1" applyFont="1"/>
    <xf numFmtId="0" fontId="7" fillId="0" borderId="37" xfId="0" applyFont="1" applyBorder="1" applyAlignment="1">
      <alignment horizontal="center" vertical="center"/>
    </xf>
    <xf numFmtId="0" fontId="0" fillId="0" borderId="0" xfId="0" applyBorder="1"/>
    <xf numFmtId="0" fontId="2" fillId="0" borderId="38" xfId="0" applyFont="1" applyBorder="1"/>
    <xf numFmtId="0" fontId="2" fillId="0" borderId="39" xfId="0" applyFont="1" applyBorder="1"/>
    <xf numFmtId="0" fontId="2" fillId="0" borderId="40" xfId="0" applyFont="1" applyBorder="1"/>
    <xf numFmtId="0" fontId="9" fillId="0" borderId="0" xfId="0" applyFont="1" applyFill="1" applyBorder="1" applyAlignment="1">
      <alignment horizontal="left"/>
    </xf>
    <xf numFmtId="0" fontId="9" fillId="0" borderId="41" xfId="0" applyFont="1" applyBorder="1"/>
    <xf numFmtId="0" fontId="9" fillId="0" borderId="6" xfId="0" applyFont="1" applyBorder="1"/>
    <xf numFmtId="0" fontId="9" fillId="0" borderId="42" xfId="0" applyFont="1" applyBorder="1"/>
    <xf numFmtId="0" fontId="9" fillId="0" borderId="43" xfId="0" applyFont="1" applyBorder="1"/>
    <xf numFmtId="0" fontId="2" fillId="0" borderId="42" xfId="0" applyFont="1" applyBorder="1"/>
    <xf numFmtId="0" fontId="0" fillId="0" borderId="43" xfId="0" applyBorder="1"/>
    <xf numFmtId="0" fontId="2" fillId="0" borderId="41" xfId="0" applyFont="1" applyBorder="1"/>
    <xf numFmtId="0" fontId="2" fillId="0" borderId="24" xfId="0" applyFont="1" applyBorder="1"/>
    <xf numFmtId="0" fontId="2" fillId="0" borderId="44" xfId="0" applyFont="1" applyBorder="1"/>
    <xf numFmtId="0" fontId="2" fillId="0" borderId="45" xfId="0" applyFont="1" applyBorder="1"/>
    <xf numFmtId="0" fontId="9" fillId="0" borderId="24" xfId="0" applyFont="1" applyBorder="1"/>
    <xf numFmtId="0" fontId="10" fillId="0" borderId="9" xfId="0" applyFont="1" applyBorder="1" applyAlignment="1">
      <alignment horizontal="center"/>
    </xf>
    <xf numFmtId="0" fontId="7" fillId="3" borderId="12" xfId="0" applyFont="1" applyFill="1" applyBorder="1" applyAlignment="1">
      <alignment vertical="center" wrapText="1"/>
    </xf>
    <xf numFmtId="171" fontId="10" fillId="0" borderId="46" xfId="2" applyNumberFormat="1" applyFont="1" applyBorder="1"/>
    <xf numFmtId="171" fontId="0" fillId="6" borderId="47" xfId="0" applyNumberFormat="1" applyFill="1" applyBorder="1"/>
    <xf numFmtId="171" fontId="9" fillId="0" borderId="0" xfId="2" applyNumberFormat="1" applyFont="1" applyFill="1" applyBorder="1" applyAlignment="1">
      <alignment horizontal="left"/>
    </xf>
    <xf numFmtId="0" fontId="7" fillId="0" borderId="35" xfId="0" applyFont="1" applyFill="1" applyBorder="1" applyAlignment="1">
      <alignment vertical="center" wrapText="1"/>
    </xf>
    <xf numFmtId="0" fontId="7" fillId="0" borderId="48" xfId="0" applyFont="1" applyFill="1" applyBorder="1"/>
    <xf numFmtId="0" fontId="2" fillId="0" borderId="48" xfId="0" applyFont="1" applyFill="1" applyBorder="1"/>
    <xf numFmtId="170" fontId="2" fillId="0" borderId="36" xfId="2" applyNumberFormat="1" applyFont="1" applyFill="1" applyBorder="1"/>
    <xf numFmtId="0" fontId="0" fillId="0" borderId="0" xfId="0" applyFill="1"/>
    <xf numFmtId="0" fontId="6" fillId="0" borderId="0" xfId="0" applyFont="1" applyFill="1"/>
    <xf numFmtId="171" fontId="0" fillId="0" borderId="0" xfId="2" applyNumberFormat="1" applyFont="1" applyFill="1"/>
    <xf numFmtId="0" fontId="7" fillId="0" borderId="35" xfId="0" applyFont="1" applyFill="1" applyBorder="1" applyAlignment="1"/>
    <xf numFmtId="0" fontId="7" fillId="0" borderId="48" xfId="0" applyFont="1" applyFill="1" applyBorder="1" applyAlignment="1"/>
    <xf numFmtId="171" fontId="0" fillId="0" borderId="48" xfId="2" applyNumberFormat="1" applyFont="1" applyFill="1" applyBorder="1" applyAlignment="1"/>
    <xf numFmtId="170" fontId="10" fillId="0" borderId="36" xfId="0" applyNumberFormat="1" applyFont="1" applyFill="1" applyBorder="1" applyAlignment="1"/>
    <xf numFmtId="0" fontId="2" fillId="0" borderId="0" xfId="0" applyFont="1" applyFill="1" applyBorder="1"/>
    <xf numFmtId="171" fontId="2" fillId="0" borderId="0" xfId="2" applyNumberFormat="1" applyFont="1" applyFill="1" applyBorder="1"/>
    <xf numFmtId="170" fontId="2" fillId="0" borderId="0" xfId="2" applyNumberFormat="1" applyFont="1" applyFill="1" applyBorder="1"/>
    <xf numFmtId="0" fontId="7" fillId="0" borderId="35" xfId="0" applyFont="1" applyFill="1" applyBorder="1"/>
    <xf numFmtId="171" fontId="2" fillId="0" borderId="48" xfId="2" applyNumberFormat="1" applyFont="1" applyFill="1" applyBorder="1"/>
    <xf numFmtId="170" fontId="2" fillId="0" borderId="36" xfId="0" applyNumberFormat="1" applyFont="1" applyFill="1" applyBorder="1"/>
    <xf numFmtId="0" fontId="7" fillId="0" borderId="0" xfId="0" applyFont="1" applyFill="1"/>
    <xf numFmtId="171" fontId="2" fillId="0" borderId="0" xfId="2" applyNumberFormat="1" applyFont="1" applyFill="1"/>
    <xf numFmtId="0" fontId="2" fillId="0" borderId="49" xfId="0" applyFont="1" applyBorder="1" applyAlignment="1">
      <alignment horizontal="left"/>
    </xf>
    <xf numFmtId="0" fontId="2" fillId="0" borderId="0" xfId="0" applyFont="1" applyAlignment="1">
      <alignment horizontal="left"/>
    </xf>
    <xf numFmtId="0" fontId="7" fillId="4" borderId="17" xfId="0" applyFont="1" applyFill="1" applyBorder="1"/>
    <xf numFmtId="1" fontId="26" fillId="0" borderId="27" xfId="0" applyNumberFormat="1" applyFont="1" applyBorder="1" applyAlignment="1">
      <alignment horizontal="left" vertical="top" wrapText="1"/>
    </xf>
    <xf numFmtId="0" fontId="19" fillId="0" borderId="0" xfId="0" applyFont="1"/>
    <xf numFmtId="0" fontId="25" fillId="0" borderId="0" xfId="0" applyFont="1"/>
    <xf numFmtId="0" fontId="11" fillId="7" borderId="2" xfId="0" applyFont="1" applyFill="1" applyBorder="1"/>
    <xf numFmtId="14" fontId="11" fillId="7" borderId="2" xfId="0" applyNumberFormat="1" applyFont="1" applyFill="1" applyBorder="1"/>
    <xf numFmtId="171" fontId="11" fillId="7" borderId="2" xfId="2" applyNumberFormat="1" applyFont="1" applyFill="1" applyBorder="1"/>
    <xf numFmtId="0" fontId="0" fillId="8" borderId="17" xfId="0" applyFill="1" applyBorder="1"/>
    <xf numFmtId="0" fontId="25" fillId="8" borderId="12" xfId="0" applyFont="1" applyFill="1" applyBorder="1"/>
    <xf numFmtId="0" fontId="0" fillId="8" borderId="12" xfId="0" applyFill="1" applyBorder="1"/>
    <xf numFmtId="171" fontId="0" fillId="8" borderId="12" xfId="0" applyNumberFormat="1" applyFill="1" applyBorder="1"/>
    <xf numFmtId="0" fontId="0" fillId="8" borderId="11" xfId="0" applyFill="1" applyBorder="1"/>
    <xf numFmtId="0" fontId="11" fillId="0" borderId="30" xfId="0" applyFont="1" applyBorder="1"/>
    <xf numFmtId="171" fontId="24" fillId="0" borderId="46" xfId="2" applyNumberFormat="1" applyFont="1" applyFill="1" applyBorder="1"/>
    <xf numFmtId="171" fontId="17" fillId="0" borderId="46" xfId="2" applyNumberFormat="1" applyFont="1" applyFill="1" applyBorder="1" applyAlignment="1">
      <alignment horizontal="center"/>
    </xf>
    <xf numFmtId="171" fontId="0" fillId="6" borderId="50" xfId="0" applyNumberFormat="1" applyFill="1" applyBorder="1"/>
    <xf numFmtId="171" fontId="2" fillId="0" borderId="15" xfId="2" applyNumberFormat="1" applyFont="1" applyBorder="1"/>
    <xf numFmtId="171" fontId="2" fillId="0" borderId="47" xfId="2" applyNumberFormat="1" applyFont="1" applyFill="1" applyBorder="1"/>
    <xf numFmtId="171" fontId="2" fillId="0" borderId="51" xfId="2" applyNumberFormat="1" applyFont="1" applyFill="1" applyBorder="1"/>
    <xf numFmtId="0" fontId="25" fillId="0" borderId="43" xfId="0" applyFont="1" applyBorder="1"/>
    <xf numFmtId="0" fontId="2" fillId="0" borderId="2" xfId="0" applyFont="1" applyFill="1" applyBorder="1"/>
    <xf numFmtId="171" fontId="2" fillId="9" borderId="3" xfId="2" applyNumberFormat="1" applyFont="1" applyFill="1" applyBorder="1" applyProtection="1"/>
    <xf numFmtId="171" fontId="2" fillId="9" borderId="2" xfId="2" applyNumberFormat="1" applyFont="1" applyFill="1" applyBorder="1" applyProtection="1"/>
    <xf numFmtId="0" fontId="2" fillId="9" borderId="2" xfId="0" applyFont="1" applyFill="1" applyBorder="1"/>
    <xf numFmtId="0" fontId="2" fillId="9" borderId="5" xfId="0" applyFont="1" applyFill="1" applyBorder="1"/>
    <xf numFmtId="0" fontId="2" fillId="9" borderId="40" xfId="0" applyFont="1" applyFill="1" applyBorder="1"/>
    <xf numFmtId="0" fontId="2" fillId="0" borderId="52" xfId="0" applyFont="1" applyBorder="1"/>
    <xf numFmtId="0" fontId="2" fillId="0" borderId="53" xfId="0" applyFont="1" applyBorder="1"/>
    <xf numFmtId="0" fontId="0" fillId="0" borderId="42" xfId="0" applyBorder="1"/>
    <xf numFmtId="171" fontId="2" fillId="0" borderId="47" xfId="2" applyNumberFormat="1" applyFont="1" applyBorder="1"/>
    <xf numFmtId="171" fontId="2" fillId="0" borderId="54" xfId="2" applyNumberFormat="1" applyFont="1" applyBorder="1"/>
    <xf numFmtId="171" fontId="2" fillId="0" borderId="55" xfId="2" applyNumberFormat="1" applyFont="1" applyBorder="1"/>
    <xf numFmtId="0" fontId="0" fillId="0" borderId="2" xfId="0" applyBorder="1" applyAlignment="1">
      <alignment horizontal="center" vertical="center"/>
    </xf>
    <xf numFmtId="9" fontId="10" fillId="0" borderId="46" xfId="13" applyFont="1" applyBorder="1"/>
    <xf numFmtId="171" fontId="33" fillId="0" borderId="46" xfId="2" applyNumberFormat="1" applyFont="1" applyFill="1" applyBorder="1"/>
    <xf numFmtId="0" fontId="34" fillId="6" borderId="42" xfId="0" applyFont="1" applyFill="1" applyBorder="1"/>
    <xf numFmtId="0" fontId="2" fillId="12" borderId="17" xfId="0" applyFont="1" applyFill="1" applyBorder="1"/>
    <xf numFmtId="0" fontId="2" fillId="12" borderId="12" xfId="0" applyFont="1" applyFill="1" applyBorder="1"/>
    <xf numFmtId="0" fontId="7" fillId="12" borderId="17" xfId="0" applyFont="1" applyFill="1" applyBorder="1"/>
    <xf numFmtId="0" fontId="7" fillId="12" borderId="12" xfId="0" applyFont="1" applyFill="1" applyBorder="1" applyAlignment="1">
      <alignment vertical="center" wrapText="1"/>
    </xf>
    <xf numFmtId="0" fontId="2" fillId="12" borderId="12" xfId="0" applyFont="1" applyFill="1" applyBorder="1" applyProtection="1"/>
    <xf numFmtId="0" fontId="11" fillId="0" borderId="28" xfId="0" applyFont="1" applyBorder="1"/>
    <xf numFmtId="0" fontId="7" fillId="0" borderId="0" xfId="0" applyFont="1" applyBorder="1"/>
    <xf numFmtId="0" fontId="27" fillId="0" borderId="2" xfId="0" applyFont="1" applyBorder="1" applyAlignment="1">
      <alignment vertical="center"/>
    </xf>
    <xf numFmtId="171" fontId="2" fillId="0" borderId="3" xfId="2" applyNumberFormat="1" applyFont="1" applyBorder="1" applyProtection="1"/>
    <xf numFmtId="0" fontId="10" fillId="0" borderId="3" xfId="0" applyFont="1" applyBorder="1"/>
    <xf numFmtId="0" fontId="2" fillId="0" borderId="1" xfId="0" applyFont="1" applyBorder="1" applyAlignment="1">
      <alignment horizontal="center"/>
    </xf>
    <xf numFmtId="171" fontId="2" fillId="9" borderId="2" xfId="2" applyNumberFormat="1" applyFont="1" applyFill="1" applyBorder="1"/>
    <xf numFmtId="0" fontId="2" fillId="0" borderId="56" xfId="0" applyFont="1" applyBorder="1"/>
    <xf numFmtId="0" fontId="2" fillId="9" borderId="56" xfId="0" applyFont="1" applyFill="1" applyBorder="1"/>
    <xf numFmtId="0" fontId="7" fillId="2" borderId="57" xfId="0" applyFont="1" applyFill="1" applyBorder="1" applyAlignment="1">
      <alignment horizontal="center" vertical="center"/>
    </xf>
    <xf numFmtId="0" fontId="7" fillId="2" borderId="12" xfId="0" applyFont="1" applyFill="1" applyBorder="1" applyAlignment="1">
      <alignment horizontal="center" vertical="center"/>
    </xf>
    <xf numFmtId="0" fontId="2" fillId="2" borderId="17" xfId="0" applyFont="1" applyFill="1" applyBorder="1" applyAlignment="1">
      <alignment vertical="center"/>
    </xf>
    <xf numFmtId="0" fontId="2" fillId="2" borderId="12" xfId="0" applyFont="1" applyFill="1" applyBorder="1" applyAlignment="1">
      <alignment vertical="center"/>
    </xf>
    <xf numFmtId="0" fontId="2" fillId="2" borderId="11" xfId="0" applyFont="1" applyFill="1" applyBorder="1" applyAlignment="1">
      <alignment vertical="center"/>
    </xf>
    <xf numFmtId="0" fontId="7" fillId="2" borderId="11" xfId="0" applyFont="1" applyFill="1" applyBorder="1" applyAlignment="1">
      <alignment horizontal="center" vertical="center"/>
    </xf>
    <xf numFmtId="171" fontId="7" fillId="2" borderId="11" xfId="2" applyNumberFormat="1" applyFont="1" applyFill="1" applyBorder="1" applyAlignment="1">
      <alignment horizontal="center" vertical="center"/>
    </xf>
    <xf numFmtId="171" fontId="2" fillId="0" borderId="15" xfId="2" applyNumberFormat="1" applyFont="1" applyFill="1" applyBorder="1"/>
    <xf numFmtId="171" fontId="2" fillId="0" borderId="55" xfId="2" applyNumberFormat="1" applyFont="1" applyFill="1" applyBorder="1"/>
    <xf numFmtId="171" fontId="2" fillId="0" borderId="37" xfId="2" applyNumberFormat="1" applyFont="1" applyBorder="1"/>
    <xf numFmtId="171" fontId="2" fillId="0" borderId="51" xfId="2" applyNumberFormat="1" applyFont="1" applyBorder="1"/>
    <xf numFmtId="0" fontId="2" fillId="0" borderId="0" xfId="0" applyFont="1" applyBorder="1" applyAlignment="1">
      <alignment horizontal="left" vertical="center" wrapText="1"/>
    </xf>
    <xf numFmtId="170" fontId="2" fillId="0" borderId="0" xfId="2" applyNumberFormat="1" applyFont="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2" fillId="14" borderId="2" xfId="0" applyFont="1" applyFill="1" applyBorder="1"/>
    <xf numFmtId="0" fontId="7" fillId="14" borderId="3" xfId="0" applyFont="1" applyFill="1" applyBorder="1"/>
    <xf numFmtId="0" fontId="7" fillId="14" borderId="46" xfId="0" applyFont="1" applyFill="1" applyBorder="1"/>
    <xf numFmtId="0" fontId="7" fillId="12" borderId="57" xfId="0" applyFont="1" applyFill="1" applyBorder="1" applyAlignment="1">
      <alignment horizontal="center" vertical="center"/>
    </xf>
    <xf numFmtId="0" fontId="7" fillId="12" borderId="12" xfId="0" applyFont="1" applyFill="1" applyBorder="1" applyAlignment="1">
      <alignment horizontal="center" vertical="center"/>
    </xf>
    <xf numFmtId="0" fontId="2" fillId="12" borderId="17" xfId="0" applyFont="1" applyFill="1" applyBorder="1" applyAlignment="1">
      <alignment vertical="center"/>
    </xf>
    <xf numFmtId="0" fontId="2" fillId="12" borderId="12" xfId="0" applyFont="1" applyFill="1" applyBorder="1" applyAlignment="1">
      <alignment vertical="center"/>
    </xf>
    <xf numFmtId="0" fontId="7" fillId="12" borderId="17" xfId="0" applyFont="1" applyFill="1" applyBorder="1" applyAlignment="1">
      <alignment vertical="center"/>
    </xf>
    <xf numFmtId="0" fontId="7" fillId="12" borderId="8" xfId="0" applyFont="1" applyFill="1" applyBorder="1"/>
    <xf numFmtId="0" fontId="7" fillId="12" borderId="9" xfId="0" applyFont="1" applyFill="1" applyBorder="1"/>
    <xf numFmtId="0" fontId="7" fillId="12" borderId="12" xfId="0" applyFont="1" applyFill="1" applyBorder="1"/>
    <xf numFmtId="0" fontId="2" fillId="15" borderId="15" xfId="0" applyFont="1" applyFill="1" applyBorder="1"/>
    <xf numFmtId="171" fontId="2" fillId="15" borderId="2" xfId="2" applyNumberFormat="1" applyFont="1" applyFill="1" applyBorder="1"/>
    <xf numFmtId="0" fontId="7" fillId="16" borderId="17" xfId="0" applyFont="1" applyFill="1" applyBorder="1"/>
    <xf numFmtId="0" fontId="2" fillId="16" borderId="12" xfId="0" applyFont="1" applyFill="1" applyBorder="1"/>
    <xf numFmtId="0" fontId="7" fillId="16" borderId="6" xfId="0" applyFont="1" applyFill="1" applyBorder="1" applyAlignment="1">
      <alignment vertical="center" wrapText="1"/>
    </xf>
    <xf numFmtId="0" fontId="2" fillId="16" borderId="6" xfId="0" applyFont="1" applyFill="1" applyBorder="1"/>
    <xf numFmtId="0" fontId="2" fillId="16" borderId="6" xfId="0" applyFont="1" applyFill="1" applyBorder="1" applyProtection="1"/>
    <xf numFmtId="0" fontId="7" fillId="12" borderId="12" xfId="0" applyFont="1" applyFill="1" applyBorder="1" applyAlignment="1">
      <alignment vertical="center"/>
    </xf>
    <xf numFmtId="0" fontId="7" fillId="12" borderId="57" xfId="0" applyFont="1" applyFill="1" applyBorder="1" applyAlignment="1">
      <alignment vertical="center"/>
    </xf>
    <xf numFmtId="0" fontId="7" fillId="16" borderId="12" xfId="0" applyFont="1" applyFill="1" applyBorder="1" applyAlignment="1">
      <alignment vertical="center" wrapText="1"/>
    </xf>
    <xf numFmtId="0" fontId="2" fillId="16" borderId="11" xfId="0" applyFont="1" applyFill="1" applyBorder="1"/>
    <xf numFmtId="0" fontId="2" fillId="16" borderId="17" xfId="0" applyFont="1" applyFill="1" applyBorder="1"/>
    <xf numFmtId="0" fontId="7" fillId="16" borderId="12" xfId="0" applyFont="1" applyFill="1" applyBorder="1"/>
    <xf numFmtId="0" fontId="7" fillId="16" borderId="12" xfId="0" applyFont="1" applyFill="1" applyBorder="1" applyProtection="1"/>
    <xf numFmtId="171" fontId="2" fillId="0" borderId="58" xfId="2" applyNumberFormat="1" applyFont="1" applyBorder="1"/>
    <xf numFmtId="171" fontId="2" fillId="0" borderId="16" xfId="2" applyNumberFormat="1" applyFont="1" applyBorder="1"/>
    <xf numFmtId="0" fontId="7" fillId="16" borderId="13" xfId="0" applyFont="1" applyFill="1" applyBorder="1"/>
    <xf numFmtId="0" fontId="7" fillId="16" borderId="35" xfId="0" applyFont="1" applyFill="1" applyBorder="1" applyAlignment="1">
      <alignment vertical="center" wrapText="1"/>
    </xf>
    <xf numFmtId="171" fontId="2" fillId="16" borderId="36" xfId="2" applyNumberFormat="1" applyFont="1" applyFill="1" applyBorder="1"/>
    <xf numFmtId="0" fontId="7" fillId="16" borderId="14" xfId="0" applyFont="1" applyFill="1" applyBorder="1"/>
    <xf numFmtId="170" fontId="7" fillId="12" borderId="11" xfId="2" applyNumberFormat="1" applyFont="1" applyFill="1" applyBorder="1"/>
    <xf numFmtId="0" fontId="7" fillId="16" borderId="9" xfId="0" applyFont="1" applyFill="1" applyBorder="1"/>
    <xf numFmtId="171" fontId="7" fillId="16" borderId="9" xfId="2" applyNumberFormat="1" applyFont="1" applyFill="1" applyBorder="1"/>
    <xf numFmtId="170" fontId="7" fillId="16" borderId="10" xfId="2" applyNumberFormat="1" applyFont="1" applyFill="1" applyBorder="1"/>
    <xf numFmtId="0" fontId="2" fillId="17" borderId="8" xfId="0" applyFont="1" applyFill="1" applyBorder="1"/>
    <xf numFmtId="0" fontId="7" fillId="17" borderId="9" xfId="0" applyFont="1" applyFill="1" applyBorder="1"/>
    <xf numFmtId="171" fontId="7" fillId="17" borderId="9" xfId="2" applyNumberFormat="1" applyFont="1" applyFill="1" applyBorder="1"/>
    <xf numFmtId="170" fontId="7" fillId="17" borderId="10" xfId="2" applyNumberFormat="1" applyFont="1" applyFill="1" applyBorder="1"/>
    <xf numFmtId="0" fontId="2" fillId="17" borderId="0" xfId="0" applyFont="1" applyFill="1"/>
    <xf numFmtId="171" fontId="2" fillId="17" borderId="0" xfId="2" applyNumberFormat="1" applyFont="1" applyFill="1"/>
    <xf numFmtId="170" fontId="2" fillId="17" borderId="0" xfId="0" applyNumberFormat="1" applyFont="1" applyFill="1"/>
    <xf numFmtId="171" fontId="7" fillId="0" borderId="48" xfId="2" applyNumberFormat="1" applyFont="1" applyFill="1" applyBorder="1"/>
    <xf numFmtId="170" fontId="7" fillId="0" borderId="36" xfId="2" applyNumberFormat="1" applyFont="1" applyFill="1" applyBorder="1"/>
    <xf numFmtId="170" fontId="7" fillId="0" borderId="36" xfId="2" applyNumberFormat="1" applyFont="1" applyFill="1" applyBorder="1" applyAlignment="1">
      <alignment horizontal="center"/>
    </xf>
    <xf numFmtId="0" fontId="2" fillId="16" borderId="8" xfId="0" applyFont="1" applyFill="1" applyBorder="1" applyAlignment="1">
      <alignment horizontal="center" vertical="center"/>
    </xf>
    <xf numFmtId="0" fontId="7" fillId="16" borderId="9" xfId="0" applyFont="1" applyFill="1" applyBorder="1" applyAlignment="1">
      <alignment horizontal="center" vertical="center"/>
    </xf>
    <xf numFmtId="171" fontId="7" fillId="16" borderId="9" xfId="2" applyNumberFormat="1" applyFont="1" applyFill="1" applyBorder="1" applyAlignment="1">
      <alignment horizontal="center" vertical="center"/>
    </xf>
    <xf numFmtId="170" fontId="7" fillId="16" borderId="10" xfId="2" applyNumberFormat="1" applyFont="1" applyFill="1" applyBorder="1" applyAlignment="1">
      <alignment horizontal="center" vertical="center"/>
    </xf>
    <xf numFmtId="14" fontId="28" fillId="0" borderId="2" xfId="0" applyNumberFormat="1" applyFont="1" applyBorder="1" applyAlignment="1">
      <alignment vertical="center"/>
    </xf>
    <xf numFmtId="0" fontId="28" fillId="0" borderId="2" xfId="0" applyFont="1" applyBorder="1" applyAlignment="1">
      <alignment vertical="center"/>
    </xf>
    <xf numFmtId="0" fontId="1" fillId="0" borderId="0" xfId="0" applyFont="1" applyBorder="1"/>
    <xf numFmtId="0" fontId="27" fillId="0" borderId="40" xfId="0" applyFont="1" applyBorder="1" applyAlignment="1">
      <alignment vertical="center"/>
    </xf>
    <xf numFmtId="0" fontId="27" fillId="0" borderId="5" xfId="0" applyFont="1" applyBorder="1" applyAlignment="1">
      <alignment vertical="center"/>
    </xf>
    <xf numFmtId="0" fontId="3" fillId="0" borderId="0" xfId="0" applyFont="1" applyAlignment="1">
      <alignment vertical="center"/>
    </xf>
    <xf numFmtId="0" fontId="3" fillId="0" borderId="0" xfId="0" applyFont="1" applyBorder="1" applyAlignment="1">
      <alignment vertical="center"/>
    </xf>
    <xf numFmtId="0" fontId="2" fillId="0" borderId="0" xfId="0" applyFont="1" applyAlignment="1">
      <alignment vertical="center"/>
    </xf>
    <xf numFmtId="0" fontId="2" fillId="0" borderId="0" xfId="0" applyFont="1" applyBorder="1" applyAlignment="1">
      <alignment vertical="center"/>
    </xf>
    <xf numFmtId="171" fontId="2" fillId="0" borderId="0" xfId="2" applyNumberFormat="1" applyFont="1" applyAlignment="1">
      <alignment vertical="center"/>
    </xf>
    <xf numFmtId="0" fontId="0" fillId="0" borderId="0" xfId="0" applyAlignment="1">
      <alignment vertical="center"/>
    </xf>
    <xf numFmtId="0" fontId="0" fillId="0" borderId="0" xfId="0" applyAlignment="1">
      <alignment horizontal="left" vertical="center"/>
    </xf>
    <xf numFmtId="171" fontId="10" fillId="0" borderId="0" xfId="2" applyNumberFormat="1" applyFont="1" applyAlignment="1">
      <alignment vertical="center"/>
    </xf>
    <xf numFmtId="171" fontId="0" fillId="0" borderId="0" xfId="2" applyNumberFormat="1" applyFont="1" applyAlignment="1">
      <alignment vertical="center"/>
    </xf>
    <xf numFmtId="171" fontId="2" fillId="2" borderId="11" xfId="2" applyNumberFormat="1" applyFont="1" applyFill="1" applyBorder="1" applyAlignment="1">
      <alignment vertical="center"/>
    </xf>
    <xf numFmtId="0" fontId="2" fillId="0" borderId="1" xfId="0" applyFont="1" applyBorder="1" applyAlignment="1">
      <alignment horizontal="center" vertical="center"/>
    </xf>
    <xf numFmtId="0" fontId="0" fillId="0" borderId="43" xfId="0" applyBorder="1" applyAlignment="1">
      <alignment vertical="center"/>
    </xf>
    <xf numFmtId="0" fontId="0" fillId="0" borderId="59" xfId="0" applyBorder="1" applyAlignment="1">
      <alignment vertical="center"/>
    </xf>
    <xf numFmtId="171" fontId="0" fillId="0" borderId="59" xfId="2" applyNumberFormat="1" applyFont="1" applyBorder="1" applyAlignment="1">
      <alignment vertical="center"/>
    </xf>
    <xf numFmtId="0" fontId="2" fillId="0" borderId="15" xfId="0" applyFont="1" applyBorder="1" applyAlignment="1">
      <alignment vertical="center"/>
    </xf>
    <xf numFmtId="0" fontId="9" fillId="0" borderId="42" xfId="0" applyFont="1" applyBorder="1" applyAlignment="1">
      <alignment vertical="center"/>
    </xf>
    <xf numFmtId="0" fontId="34" fillId="6" borderId="42" xfId="0" applyFont="1" applyFill="1" applyBorder="1" applyAlignment="1">
      <alignment vertical="center"/>
    </xf>
    <xf numFmtId="0" fontId="9" fillId="0" borderId="43" xfId="0" applyFont="1" applyBorder="1" applyAlignment="1">
      <alignment vertical="center"/>
    </xf>
    <xf numFmtId="0" fontId="9" fillId="0" borderId="59" xfId="0" applyFont="1" applyBorder="1" applyAlignment="1">
      <alignment vertical="center"/>
    </xf>
    <xf numFmtId="171" fontId="9" fillId="0" borderId="59" xfId="2" applyNumberFormat="1" applyFont="1" applyBorder="1" applyAlignment="1">
      <alignment vertical="center"/>
    </xf>
    <xf numFmtId="0" fontId="9" fillId="0" borderId="41" xfId="0" applyFont="1" applyBorder="1" applyAlignment="1">
      <alignment vertical="center"/>
    </xf>
    <xf numFmtId="0" fontId="9" fillId="0" borderId="24" xfId="0" applyFont="1" applyBorder="1" applyAlignment="1">
      <alignment vertical="center"/>
    </xf>
    <xf numFmtId="0" fontId="9" fillId="0" borderId="6" xfId="0" applyFont="1" applyBorder="1" applyAlignment="1">
      <alignment vertical="center"/>
    </xf>
    <xf numFmtId="0" fontId="9" fillId="0" borderId="60" xfId="0" applyFont="1" applyBorder="1" applyAlignment="1">
      <alignment vertical="center"/>
    </xf>
    <xf numFmtId="171" fontId="9" fillId="0" borderId="60" xfId="2" applyNumberFormat="1" applyFont="1" applyBorder="1" applyAlignment="1">
      <alignment vertical="center"/>
    </xf>
    <xf numFmtId="0" fontId="0" fillId="0" borderId="6" xfId="0" applyBorder="1" applyAlignment="1">
      <alignment vertical="center"/>
    </xf>
    <xf numFmtId="0" fontId="0" fillId="0" borderId="60" xfId="0" applyBorder="1" applyAlignment="1">
      <alignment vertical="center"/>
    </xf>
    <xf numFmtId="171" fontId="0" fillId="0" borderId="60" xfId="2" applyNumberFormat="1" applyFont="1" applyBorder="1" applyAlignment="1">
      <alignment vertical="center"/>
    </xf>
    <xf numFmtId="0" fontId="2" fillId="0" borderId="24" xfId="0" applyFont="1" applyBorder="1" applyAlignment="1">
      <alignment vertical="center"/>
    </xf>
    <xf numFmtId="0" fontId="0" fillId="0" borderId="0" xfId="0" applyBorder="1" applyAlignment="1">
      <alignment vertical="center"/>
    </xf>
    <xf numFmtId="171" fontId="0" fillId="6" borderId="47" xfId="0" applyNumberFormat="1" applyFill="1" applyBorder="1" applyAlignment="1">
      <alignment vertical="center"/>
    </xf>
    <xf numFmtId="0" fontId="0" fillId="0" borderId="25" xfId="0" applyBorder="1" applyAlignment="1">
      <alignment vertical="center"/>
    </xf>
    <xf numFmtId="171" fontId="0" fillId="0" borderId="25" xfId="2" applyNumberFormat="1" applyFont="1" applyBorder="1" applyAlignment="1">
      <alignment vertical="center"/>
    </xf>
    <xf numFmtId="167" fontId="0" fillId="0" borderId="0" xfId="0" applyNumberFormat="1" applyAlignment="1">
      <alignment vertical="center"/>
    </xf>
    <xf numFmtId="171" fontId="0" fillId="6" borderId="50" xfId="0" applyNumberFormat="1" applyFill="1" applyBorder="1" applyAlignment="1">
      <alignment vertical="center"/>
    </xf>
    <xf numFmtId="0" fontId="2" fillId="0" borderId="38" xfId="0" applyFont="1" applyBorder="1" applyAlignment="1">
      <alignment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171" fontId="10" fillId="0" borderId="11" xfId="2" applyNumberFormat="1" applyFont="1" applyBorder="1" applyAlignment="1">
      <alignment horizontal="center" vertical="center"/>
    </xf>
    <xf numFmtId="171" fontId="33" fillId="0" borderId="46" xfId="2" applyNumberFormat="1" applyFont="1" applyFill="1" applyBorder="1" applyAlignment="1">
      <alignment vertical="center"/>
    </xf>
    <xf numFmtId="171" fontId="24" fillId="0" borderId="46" xfId="2" applyNumberFormat="1" applyFont="1" applyFill="1" applyBorder="1" applyAlignment="1">
      <alignment vertical="center"/>
    </xf>
    <xf numFmtId="9" fontId="10" fillId="0" borderId="46" xfId="13" applyFont="1" applyBorder="1" applyAlignment="1">
      <alignment vertical="center"/>
    </xf>
    <xf numFmtId="171" fontId="10" fillId="0" borderId="46" xfId="2" applyNumberFormat="1" applyFont="1" applyBorder="1" applyAlignment="1">
      <alignment vertical="center"/>
    </xf>
    <xf numFmtId="171" fontId="10" fillId="0" borderId="25" xfId="2" applyNumberFormat="1" applyFont="1" applyBorder="1" applyAlignment="1">
      <alignment vertical="center"/>
    </xf>
    <xf numFmtId="171" fontId="17" fillId="0" borderId="46" xfId="2" applyNumberFormat="1" applyFont="1" applyFill="1" applyBorder="1" applyAlignment="1">
      <alignment horizontal="center" vertical="center"/>
    </xf>
    <xf numFmtId="0" fontId="2" fillId="0" borderId="26" xfId="0" applyFont="1" applyBorder="1" applyAlignment="1">
      <alignment vertical="center"/>
    </xf>
    <xf numFmtId="171" fontId="10" fillId="18" borderId="46" xfId="2" applyNumberFormat="1" applyFont="1" applyFill="1" applyBorder="1" applyAlignment="1">
      <alignment vertical="center"/>
    </xf>
    <xf numFmtId="171" fontId="10" fillId="0" borderId="0" xfId="2" applyNumberFormat="1" applyFont="1" applyBorder="1" applyAlignment="1">
      <alignment vertical="center"/>
    </xf>
    <xf numFmtId="0" fontId="2" fillId="0" borderId="4" xfId="0" applyFont="1" applyBorder="1" applyAlignment="1">
      <alignment horizontal="center" vertical="center"/>
    </xf>
    <xf numFmtId="0" fontId="7" fillId="2" borderId="12" xfId="0" applyFont="1" applyFill="1" applyBorder="1" applyAlignment="1">
      <alignment vertical="center"/>
    </xf>
    <xf numFmtId="171" fontId="7" fillId="2" borderId="12" xfId="2" applyNumberFormat="1" applyFont="1" applyFill="1" applyBorder="1" applyAlignment="1">
      <alignment vertical="center"/>
    </xf>
    <xf numFmtId="0" fontId="2" fillId="0" borderId="0" xfId="0" applyFont="1" applyAlignment="1">
      <alignment horizontal="center" vertical="center"/>
    </xf>
    <xf numFmtId="0" fontId="7" fillId="2" borderId="17" xfId="0" applyFont="1" applyFill="1" applyBorder="1" applyAlignment="1">
      <alignment horizontal="center" vertical="center"/>
    </xf>
    <xf numFmtId="0" fontId="9" fillId="0" borderId="12" xfId="0" applyFont="1" applyFill="1" applyBorder="1" applyAlignment="1">
      <alignment horizontal="left" vertical="center"/>
    </xf>
    <xf numFmtId="0" fontId="9" fillId="0" borderId="0" xfId="0" applyFont="1" applyFill="1" applyBorder="1" applyAlignment="1">
      <alignment horizontal="left" vertical="center"/>
    </xf>
    <xf numFmtId="171" fontId="9" fillId="0" borderId="0" xfId="2" applyNumberFormat="1" applyFont="1" applyFill="1" applyBorder="1" applyAlignment="1">
      <alignment horizontal="left" vertical="center"/>
    </xf>
    <xf numFmtId="0" fontId="2" fillId="2" borderId="9" xfId="0" applyFont="1" applyFill="1" applyBorder="1" applyAlignment="1">
      <alignment horizontal="center" vertical="center"/>
    </xf>
    <xf numFmtId="0" fontId="9" fillId="2" borderId="12" xfId="0" applyFont="1" applyFill="1" applyBorder="1" applyAlignment="1">
      <alignment horizontal="left" vertical="center"/>
    </xf>
    <xf numFmtId="0" fontId="7" fillId="2" borderId="12" xfId="0" applyFont="1" applyFill="1" applyBorder="1" applyAlignment="1">
      <alignment horizontal="left" vertical="center"/>
    </xf>
    <xf numFmtId="0" fontId="7" fillId="2" borderId="11" xfId="0" applyFont="1" applyFill="1" applyBorder="1" applyAlignment="1">
      <alignment horizontal="left" vertical="center"/>
    </xf>
    <xf numFmtId="171" fontId="7" fillId="2" borderId="11" xfId="2" applyNumberFormat="1" applyFont="1" applyFill="1" applyBorder="1" applyAlignment="1">
      <alignment horizontal="left" vertical="center"/>
    </xf>
    <xf numFmtId="0" fontId="7" fillId="3" borderId="17" xfId="0" applyFont="1" applyFill="1" applyBorder="1" applyAlignment="1">
      <alignment vertical="center"/>
    </xf>
    <xf numFmtId="0" fontId="2" fillId="3" borderId="12" xfId="0" applyFont="1" applyFill="1" applyBorder="1" applyAlignment="1">
      <alignment vertical="center"/>
    </xf>
    <xf numFmtId="0" fontId="2" fillId="3" borderId="60" xfId="0" applyFont="1" applyFill="1" applyBorder="1" applyAlignment="1">
      <alignment vertical="center"/>
    </xf>
    <xf numFmtId="171" fontId="2" fillId="3" borderId="60" xfId="2" applyNumberFormat="1" applyFont="1" applyFill="1" applyBorder="1" applyAlignment="1">
      <alignment vertical="center"/>
    </xf>
    <xf numFmtId="171" fontId="2" fillId="3" borderId="11" xfId="2" applyNumberFormat="1" applyFont="1" applyFill="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171" fontId="2" fillId="0" borderId="40" xfId="2" applyNumberFormat="1" applyFont="1" applyFill="1" applyBorder="1" applyAlignment="1" applyProtection="1">
      <alignment vertical="center"/>
    </xf>
    <xf numFmtId="171" fontId="2" fillId="0" borderId="53" xfId="2" applyNumberFormat="1" applyFont="1" applyFill="1" applyBorder="1" applyAlignment="1">
      <alignment vertical="center"/>
    </xf>
    <xf numFmtId="171" fontId="2" fillId="0" borderId="47" xfId="2" applyNumberFormat="1" applyFont="1" applyFill="1" applyBorder="1" applyAlignment="1">
      <alignment vertical="center"/>
    </xf>
    <xf numFmtId="171" fontId="2" fillId="0" borderId="61" xfId="2" applyNumberFormat="1"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171" fontId="2" fillId="0" borderId="15" xfId="2" applyNumberFormat="1" applyFont="1" applyFill="1" applyBorder="1" applyAlignment="1">
      <alignment vertical="center"/>
    </xf>
    <xf numFmtId="171" fontId="2" fillId="0" borderId="51" xfId="2" applyNumberFormat="1" applyFont="1" applyFill="1" applyBorder="1" applyAlignment="1">
      <alignment vertical="center"/>
    </xf>
    <xf numFmtId="171" fontId="2" fillId="0" borderId="62" xfId="2" applyNumberFormat="1" applyFont="1" applyFill="1" applyBorder="1" applyAlignment="1">
      <alignment vertical="center"/>
    </xf>
    <xf numFmtId="171" fontId="2" fillId="9" borderId="3" xfId="2" applyNumberFormat="1" applyFont="1" applyFill="1" applyBorder="1" applyAlignment="1" applyProtection="1">
      <alignment vertical="center"/>
    </xf>
    <xf numFmtId="0" fontId="2" fillId="0" borderId="2" xfId="0" applyFont="1" applyBorder="1" applyAlignment="1">
      <alignment vertical="center"/>
    </xf>
    <xf numFmtId="171" fontId="2" fillId="0" borderId="63" xfId="2" applyNumberFormat="1" applyFont="1" applyFill="1" applyBorder="1" applyAlignment="1" applyProtection="1">
      <alignment vertical="center"/>
    </xf>
    <xf numFmtId="171" fontId="2" fillId="0" borderId="2" xfId="2" applyNumberFormat="1" applyFont="1" applyBorder="1" applyAlignment="1" applyProtection="1">
      <alignment vertical="center"/>
    </xf>
    <xf numFmtId="171" fontId="2" fillId="0" borderId="62" xfId="2" applyNumberFormat="1" applyFont="1" applyBorder="1" applyAlignment="1">
      <alignment vertical="center"/>
    </xf>
    <xf numFmtId="171" fontId="2" fillId="3" borderId="57" xfId="2" applyNumberFormat="1" applyFont="1" applyFill="1" applyBorder="1" applyAlignment="1">
      <alignment vertical="center"/>
    </xf>
    <xf numFmtId="171" fontId="2" fillId="3" borderId="0" xfId="2" applyNumberFormat="1" applyFont="1" applyFill="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3" borderId="17" xfId="0" applyFont="1" applyFill="1" applyBorder="1" applyAlignment="1">
      <alignment vertical="center"/>
    </xf>
    <xf numFmtId="0" fontId="2" fillId="3" borderId="11" xfId="0" applyFont="1" applyFill="1" applyBorder="1" applyAlignment="1">
      <alignment vertical="center"/>
    </xf>
    <xf numFmtId="171" fontId="2" fillId="3" borderId="11" xfId="0" applyNumberFormat="1" applyFont="1" applyFill="1" applyBorder="1" applyAlignment="1">
      <alignment vertical="center"/>
    </xf>
    <xf numFmtId="0" fontId="2" fillId="0" borderId="43" xfId="0" applyFont="1" applyBorder="1" applyAlignment="1">
      <alignment vertical="center"/>
    </xf>
    <xf numFmtId="0" fontId="2" fillId="0" borderId="43" xfId="0" applyFont="1" applyBorder="1" applyAlignment="1">
      <alignment horizontal="left" vertical="center"/>
    </xf>
    <xf numFmtId="171" fontId="2" fillId="0" borderId="43" xfId="2" applyNumberFormat="1" applyFont="1" applyBorder="1" applyAlignment="1" applyProtection="1">
      <alignment vertical="center"/>
    </xf>
    <xf numFmtId="171" fontId="2" fillId="0" borderId="43" xfId="2" applyNumberFormat="1" applyFont="1" applyBorder="1" applyAlignment="1">
      <alignment vertical="center"/>
    </xf>
    <xf numFmtId="171" fontId="2" fillId="0" borderId="59" xfId="2" applyNumberFormat="1" applyFont="1" applyFill="1" applyBorder="1" applyAlignment="1">
      <alignment vertical="center"/>
    </xf>
    <xf numFmtId="171" fontId="2" fillId="0" borderId="59" xfId="2" applyNumberFormat="1" applyFont="1" applyBorder="1" applyAlignment="1">
      <alignment vertical="center"/>
    </xf>
    <xf numFmtId="0" fontId="2" fillId="3" borderId="59" xfId="0" applyFont="1" applyFill="1" applyBorder="1" applyAlignment="1">
      <alignment vertical="center"/>
    </xf>
    <xf numFmtId="171" fontId="2" fillId="3" borderId="59" xfId="2" applyNumberFormat="1" applyFont="1" applyFill="1" applyBorder="1" applyAlignment="1">
      <alignment vertical="center"/>
    </xf>
    <xf numFmtId="171" fontId="2" fillId="0" borderId="64" xfId="2" applyNumberFormat="1" applyFont="1" applyFill="1" applyBorder="1" applyAlignment="1">
      <alignment vertical="center"/>
    </xf>
    <xf numFmtId="171" fontId="2" fillId="9" borderId="2" xfId="2" applyNumberFormat="1" applyFont="1" applyFill="1" applyBorder="1" applyAlignment="1" applyProtection="1">
      <alignment vertical="center"/>
    </xf>
    <xf numFmtId="171" fontId="2" fillId="0" borderId="65" xfId="2" applyNumberFormat="1" applyFont="1" applyFill="1" applyBorder="1" applyAlignment="1">
      <alignment vertical="center"/>
    </xf>
    <xf numFmtId="0" fontId="2" fillId="0" borderId="7" xfId="0" applyFont="1" applyBorder="1" applyAlignment="1">
      <alignment vertical="center"/>
    </xf>
    <xf numFmtId="0" fontId="10" fillId="0" borderId="3" xfId="0" applyFont="1" applyBorder="1" applyAlignment="1">
      <alignment vertical="center"/>
    </xf>
    <xf numFmtId="171" fontId="2" fillId="0" borderId="3" xfId="2" applyNumberFormat="1" applyFont="1" applyBorder="1" applyAlignment="1" applyProtection="1">
      <alignment vertical="center"/>
    </xf>
    <xf numFmtId="0" fontId="2" fillId="14" borderId="2" xfId="0" applyFont="1" applyFill="1" applyBorder="1" applyAlignment="1">
      <alignment vertical="center"/>
    </xf>
    <xf numFmtId="0" fontId="2" fillId="3" borderId="12" xfId="0" applyFont="1" applyFill="1" applyBorder="1" applyAlignment="1" applyProtection="1">
      <alignment vertical="center"/>
    </xf>
    <xf numFmtId="171" fontId="2" fillId="9" borderId="40" xfId="2" applyNumberFormat="1" applyFont="1" applyFill="1" applyBorder="1" applyAlignment="1" applyProtection="1">
      <alignment vertical="center"/>
    </xf>
    <xf numFmtId="171" fontId="2" fillId="0" borderId="66" xfId="2" applyNumberFormat="1" applyFont="1" applyBorder="1" applyAlignment="1">
      <alignment vertical="center"/>
    </xf>
    <xf numFmtId="171" fontId="2" fillId="0" borderId="64" xfId="2" applyNumberFormat="1" applyFont="1" applyBorder="1" applyAlignment="1">
      <alignment vertical="center"/>
    </xf>
    <xf numFmtId="171" fontId="2" fillId="0" borderId="65" xfId="2" applyNumberFormat="1" applyFont="1" applyBorder="1" applyAlignment="1">
      <alignment vertical="center"/>
    </xf>
    <xf numFmtId="171" fontId="2" fillId="0" borderId="2" xfId="2" applyNumberFormat="1" applyFont="1" applyFill="1" applyBorder="1" applyAlignment="1" applyProtection="1">
      <alignment vertical="center"/>
    </xf>
    <xf numFmtId="0" fontId="2" fillId="0" borderId="56" xfId="0" applyFont="1" applyBorder="1" applyAlignment="1">
      <alignment vertical="center"/>
    </xf>
    <xf numFmtId="171" fontId="2" fillId="0" borderId="67" xfId="2" applyNumberFormat="1" applyFont="1" applyBorder="1" applyAlignment="1">
      <alignment vertical="center"/>
    </xf>
    <xf numFmtId="171" fontId="2" fillId="0" borderId="25" xfId="2" applyNumberFormat="1" applyFont="1" applyFill="1" applyBorder="1" applyAlignment="1">
      <alignment vertical="center"/>
    </xf>
    <xf numFmtId="171" fontId="2" fillId="0" borderId="37" xfId="2" applyNumberFormat="1" applyFont="1" applyBorder="1" applyAlignment="1">
      <alignment vertical="center"/>
    </xf>
    <xf numFmtId="171" fontId="2" fillId="0" borderId="47" xfId="2" applyNumberFormat="1" applyFont="1" applyBorder="1" applyAlignment="1">
      <alignment vertical="center"/>
    </xf>
    <xf numFmtId="0" fontId="7" fillId="14" borderId="15" xfId="0" applyFont="1" applyFill="1" applyBorder="1" applyAlignment="1" applyProtection="1">
      <alignment vertical="center"/>
      <protection locked="0" hidden="1"/>
    </xf>
    <xf numFmtId="0" fontId="2" fillId="0" borderId="2" xfId="0" applyFont="1" applyFill="1" applyBorder="1" applyAlignment="1">
      <alignment vertical="center"/>
    </xf>
    <xf numFmtId="171" fontId="2" fillId="0" borderId="51" xfId="2" applyNumberFormat="1" applyFont="1" applyBorder="1" applyAlignment="1">
      <alignment vertical="center"/>
    </xf>
    <xf numFmtId="0" fontId="2" fillId="0" borderId="37" xfId="0" applyFont="1" applyBorder="1" applyAlignment="1">
      <alignment vertical="center"/>
    </xf>
    <xf numFmtId="171" fontId="2" fillId="0" borderId="0" xfId="2" applyNumberFormat="1" applyFont="1" applyBorder="1" applyAlignment="1">
      <alignment vertical="center"/>
    </xf>
    <xf numFmtId="0" fontId="2" fillId="0" borderId="53" xfId="0" applyFont="1" applyBorder="1" applyAlignment="1">
      <alignment vertical="center"/>
    </xf>
    <xf numFmtId="171" fontId="2" fillId="0" borderId="66" xfId="2" applyNumberFormat="1" applyFont="1" applyFill="1" applyBorder="1" applyAlignment="1">
      <alignment vertical="center"/>
    </xf>
    <xf numFmtId="0" fontId="2" fillId="14" borderId="37" xfId="0" applyFont="1" applyFill="1" applyBorder="1" applyAlignment="1">
      <alignment vertical="center"/>
    </xf>
    <xf numFmtId="0" fontId="2" fillId="14" borderId="0" xfId="0" applyFont="1" applyFill="1" applyBorder="1" applyAlignment="1">
      <alignment vertical="center"/>
    </xf>
    <xf numFmtId="171" fontId="10" fillId="0" borderId="65" xfId="2" applyNumberFormat="1" applyFont="1" applyBorder="1" applyAlignment="1">
      <alignment vertical="center"/>
    </xf>
    <xf numFmtId="0" fontId="2" fillId="0" borderId="68" xfId="0" applyFont="1" applyBorder="1" applyAlignment="1">
      <alignment vertical="center"/>
    </xf>
    <xf numFmtId="171" fontId="2" fillId="0" borderId="69" xfId="2" applyNumberFormat="1" applyFont="1" applyFill="1" applyBorder="1" applyAlignment="1">
      <alignment vertical="center"/>
    </xf>
    <xf numFmtId="0" fontId="7" fillId="3" borderId="41" xfId="0" applyFont="1" applyFill="1" applyBorder="1" applyAlignment="1">
      <alignment vertical="center"/>
    </xf>
    <xf numFmtId="171" fontId="2" fillId="3" borderId="70" xfId="2" applyNumberFormat="1" applyFont="1" applyFill="1" applyBorder="1" applyAlignment="1">
      <alignment vertical="center"/>
    </xf>
    <xf numFmtId="171" fontId="2" fillId="9" borderId="2" xfId="2" applyNumberFormat="1" applyFont="1" applyFill="1" applyBorder="1" applyAlignment="1">
      <alignment vertical="center"/>
    </xf>
    <xf numFmtId="0" fontId="2" fillId="9" borderId="5" xfId="0" applyFont="1" applyFill="1" applyBorder="1" applyAlignment="1">
      <alignment vertical="center"/>
    </xf>
    <xf numFmtId="171" fontId="2" fillId="3" borderId="57" xfId="0" applyNumberFormat="1" applyFont="1" applyFill="1" applyBorder="1" applyAlignment="1">
      <alignment vertical="center"/>
    </xf>
    <xf numFmtId="0" fontId="2" fillId="0" borderId="58" xfId="0" applyFont="1" applyBorder="1" applyAlignment="1">
      <alignment vertical="center"/>
    </xf>
    <xf numFmtId="0" fontId="2" fillId="0" borderId="16" xfId="0" applyFont="1" applyBorder="1" applyAlignment="1">
      <alignment vertical="center"/>
    </xf>
    <xf numFmtId="171" fontId="2" fillId="0" borderId="54" xfId="2" applyNumberFormat="1" applyFont="1" applyBorder="1" applyAlignment="1">
      <alignment vertical="center"/>
    </xf>
    <xf numFmtId="171" fontId="2" fillId="0" borderId="55" xfId="2" applyNumberFormat="1" applyFont="1" applyBorder="1" applyAlignment="1">
      <alignment vertical="center"/>
    </xf>
    <xf numFmtId="171" fontId="2" fillId="6" borderId="43" xfId="2" applyNumberFormat="1" applyFont="1" applyFill="1" applyBorder="1" applyAlignment="1" applyProtection="1">
      <alignment vertical="center"/>
    </xf>
    <xf numFmtId="0" fontId="2" fillId="0" borderId="66" xfId="0" applyFont="1" applyBorder="1" applyAlignment="1">
      <alignment vertical="center"/>
    </xf>
    <xf numFmtId="0" fontId="2" fillId="0" borderId="65" xfId="0" applyFont="1" applyBorder="1" applyAlignment="1">
      <alignment vertical="center"/>
    </xf>
    <xf numFmtId="171" fontId="2" fillId="0" borderId="2" xfId="2" applyNumberFormat="1" applyFont="1" applyBorder="1" applyAlignment="1">
      <alignment vertical="center"/>
    </xf>
    <xf numFmtId="0" fontId="7" fillId="2" borderId="8" xfId="0" applyFont="1" applyFill="1" applyBorder="1" applyAlignment="1">
      <alignment vertical="center"/>
    </xf>
    <xf numFmtId="0" fontId="6" fillId="0" borderId="0" xfId="0" applyFont="1" applyAlignment="1">
      <alignment vertical="center"/>
    </xf>
    <xf numFmtId="0" fontId="7" fillId="5" borderId="17" xfId="0" applyFont="1" applyFill="1" applyBorder="1" applyAlignment="1">
      <alignment vertical="center"/>
    </xf>
    <xf numFmtId="171" fontId="2" fillId="5" borderId="11" xfId="2" applyNumberFormat="1" applyFont="1" applyFill="1" applyBorder="1" applyAlignment="1">
      <alignment vertical="center"/>
    </xf>
    <xf numFmtId="171" fontId="10" fillId="2" borderId="11" xfId="2" applyNumberFormat="1" applyFont="1" applyFill="1" applyBorder="1" applyAlignment="1">
      <alignment vertical="center"/>
    </xf>
    <xf numFmtId="171" fontId="0" fillId="0" borderId="0" xfId="0" applyNumberFormat="1" applyAlignment="1">
      <alignment vertical="center"/>
    </xf>
    <xf numFmtId="0" fontId="11" fillId="0" borderId="0" xfId="0" applyFont="1" applyAlignment="1">
      <alignment vertical="center"/>
    </xf>
    <xf numFmtId="0" fontId="14" fillId="0" borderId="0" xfId="0" applyFont="1" applyAlignment="1">
      <alignment vertical="center"/>
    </xf>
    <xf numFmtId="0" fontId="4" fillId="0" borderId="0" xfId="0" applyFont="1" applyAlignment="1">
      <alignment vertical="center"/>
    </xf>
    <xf numFmtId="0" fontId="4" fillId="6" borderId="0" xfId="0" applyFont="1" applyFill="1" applyAlignment="1">
      <alignment vertical="center"/>
    </xf>
    <xf numFmtId="0" fontId="4" fillId="10" borderId="0" xfId="0" applyFont="1" applyFill="1" applyAlignment="1">
      <alignment vertical="center"/>
    </xf>
    <xf numFmtId="0" fontId="10" fillId="8" borderId="57" xfId="0" applyFont="1" applyFill="1" applyBorder="1" applyAlignment="1">
      <alignment horizontal="center" vertical="center"/>
    </xf>
    <xf numFmtId="169" fontId="0" fillId="8" borderId="57" xfId="2" applyFont="1" applyFill="1" applyBorder="1" applyAlignment="1">
      <alignment horizontal="center" vertical="center"/>
    </xf>
    <xf numFmtId="0" fontId="11" fillId="13" borderId="39" xfId="0" applyFont="1" applyFill="1" applyBorder="1" applyAlignment="1">
      <alignment vertical="center"/>
    </xf>
    <xf numFmtId="168" fontId="2" fillId="0" borderId="66" xfId="3" applyFont="1" applyBorder="1" applyAlignment="1">
      <alignment horizontal="right" vertical="center"/>
    </xf>
    <xf numFmtId="168" fontId="2" fillId="0" borderId="0" xfId="3" applyFont="1" applyBorder="1" applyAlignment="1">
      <alignment horizontal="right" vertical="center"/>
    </xf>
    <xf numFmtId="168" fontId="2" fillId="0" borderId="65" xfId="3" applyFont="1" applyBorder="1" applyAlignment="1">
      <alignment horizontal="right" vertical="center"/>
    </xf>
    <xf numFmtId="0" fontId="11" fillId="13" borderId="1" xfId="0" applyFont="1" applyFill="1" applyBorder="1" applyAlignment="1">
      <alignment vertical="center"/>
    </xf>
    <xf numFmtId="168" fontId="2" fillId="0" borderId="0" xfId="3" applyFont="1" applyBorder="1" applyAlignment="1">
      <alignment vertical="center"/>
    </xf>
    <xf numFmtId="0" fontId="11" fillId="13" borderId="4" xfId="0" applyFont="1" applyFill="1" applyBorder="1" applyAlignment="1">
      <alignment vertical="center"/>
    </xf>
    <xf numFmtId="168" fontId="7" fillId="0" borderId="0" xfId="3" applyFont="1" applyBorder="1" applyAlignment="1">
      <alignment vertical="center"/>
    </xf>
    <xf numFmtId="0" fontId="32" fillId="0" borderId="0" xfId="0" applyFont="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3" fontId="2" fillId="0" borderId="0" xfId="0" applyNumberFormat="1" applyFont="1" applyFill="1" applyBorder="1" applyAlignment="1">
      <alignment horizontal="center" vertical="center"/>
    </xf>
    <xf numFmtId="0" fontId="2" fillId="13" borderId="1" xfId="0" applyFont="1" applyFill="1" applyBorder="1" applyAlignment="1">
      <alignment vertical="center"/>
    </xf>
    <xf numFmtId="165" fontId="7" fillId="0" borderId="0" xfId="3" applyNumberFormat="1" applyFont="1" applyFill="1" applyBorder="1" applyAlignment="1">
      <alignment vertical="center"/>
    </xf>
    <xf numFmtId="0" fontId="0" fillId="0" borderId="0" xfId="0" applyFill="1" applyBorder="1" applyAlignment="1">
      <alignment vertical="center"/>
    </xf>
    <xf numFmtId="170" fontId="2" fillId="0" borderId="65" xfId="2" applyNumberFormat="1" applyFont="1" applyBorder="1" applyAlignment="1">
      <alignment horizontal="center" vertical="center"/>
    </xf>
    <xf numFmtId="0" fontId="7" fillId="0" borderId="0" xfId="0" applyFont="1" applyBorder="1" applyAlignment="1">
      <alignment vertical="center"/>
    </xf>
    <xf numFmtId="165" fontId="2" fillId="0" borderId="66" xfId="4" applyFont="1" applyBorder="1" applyAlignment="1">
      <alignment vertical="center"/>
    </xf>
    <xf numFmtId="37" fontId="2" fillId="0" borderId="0" xfId="3" applyNumberFormat="1" applyFont="1" applyBorder="1" applyAlignment="1">
      <alignment horizontal="centerContinuous" vertical="center"/>
    </xf>
    <xf numFmtId="0" fontId="6" fillId="0" borderId="0" xfId="0" applyFont="1" applyBorder="1" applyAlignment="1">
      <alignment vertical="center"/>
    </xf>
    <xf numFmtId="0" fontId="25" fillId="0" borderId="0" xfId="0" applyFont="1" applyBorder="1" applyAlignment="1">
      <alignment vertical="center"/>
    </xf>
    <xf numFmtId="0" fontId="2" fillId="13" borderId="39" xfId="0" applyFont="1" applyFill="1" applyBorder="1" applyAlignment="1">
      <alignment vertical="center"/>
    </xf>
    <xf numFmtId="0" fontId="2" fillId="13" borderId="4" xfId="0" applyFont="1" applyFill="1" applyBorder="1" applyAlignment="1">
      <alignment vertical="center"/>
    </xf>
    <xf numFmtId="3" fontId="2" fillId="0" borderId="0" xfId="0" applyNumberFormat="1" applyFont="1" applyBorder="1" applyAlignment="1">
      <alignment horizontal="center" vertical="center"/>
    </xf>
    <xf numFmtId="165" fontId="2" fillId="0" borderId="0" xfId="3" applyNumberFormat="1" applyFont="1" applyBorder="1" applyAlignment="1">
      <alignment vertical="center"/>
    </xf>
    <xf numFmtId="165" fontId="7" fillId="0" borderId="0" xfId="3" applyNumberFormat="1" applyFont="1" applyBorder="1" applyAlignment="1">
      <alignment vertical="center"/>
    </xf>
    <xf numFmtId="170" fontId="2" fillId="0" borderId="66" xfId="7" applyNumberFormat="1" applyFont="1" applyBorder="1" applyAlignment="1">
      <alignment horizontal="center" vertical="center"/>
    </xf>
    <xf numFmtId="170" fontId="2" fillId="0" borderId="66" xfId="9" applyNumberFormat="1" applyFont="1" applyBorder="1" applyAlignment="1">
      <alignment horizontal="center" vertical="center"/>
    </xf>
    <xf numFmtId="165" fontId="7" fillId="0" borderId="0" xfId="6" applyFont="1" applyBorder="1" applyAlignment="1">
      <alignment vertical="center"/>
    </xf>
    <xf numFmtId="170" fontId="2" fillId="0" borderId="65" xfId="9" applyNumberFormat="1" applyFont="1" applyBorder="1" applyAlignment="1">
      <alignment horizontal="center" vertical="center"/>
    </xf>
    <xf numFmtId="0" fontId="10" fillId="13" borderId="39" xfId="0" applyFont="1" applyFill="1" applyBorder="1" applyAlignment="1">
      <alignment vertical="center"/>
    </xf>
    <xf numFmtId="171" fontId="10" fillId="0" borderId="66" xfId="2" applyNumberFormat="1" applyFont="1" applyBorder="1" applyAlignment="1">
      <alignment vertical="center"/>
    </xf>
    <xf numFmtId="0" fontId="10" fillId="13" borderId="1" xfId="0" applyFont="1" applyFill="1" applyBorder="1" applyAlignment="1">
      <alignment vertical="center"/>
    </xf>
    <xf numFmtId="171" fontId="10" fillId="0" borderId="73" xfId="2" applyNumberFormat="1" applyFont="1" applyBorder="1" applyAlignment="1">
      <alignment vertical="center"/>
    </xf>
    <xf numFmtId="0" fontId="6" fillId="0" borderId="0" xfId="0" applyFont="1" applyFill="1" applyBorder="1" applyAlignment="1">
      <alignment vertical="center"/>
    </xf>
    <xf numFmtId="170" fontId="2" fillId="0" borderId="0" xfId="2" applyNumberFormat="1" applyFont="1" applyBorder="1" applyAlignment="1">
      <alignment vertical="center"/>
    </xf>
    <xf numFmtId="168" fontId="2" fillId="0" borderId="0" xfId="3" applyNumberFormat="1" applyFont="1" applyBorder="1" applyAlignment="1">
      <alignment vertical="center"/>
    </xf>
    <xf numFmtId="171" fontId="0" fillId="0" borderId="0" xfId="2" applyNumberFormat="1" applyFont="1" applyBorder="1" applyAlignment="1">
      <alignment vertical="center"/>
    </xf>
    <xf numFmtId="0" fontId="4" fillId="0" borderId="0" xfId="0" applyFont="1" applyFill="1" applyAlignment="1">
      <alignment vertical="center"/>
    </xf>
    <xf numFmtId="0" fontId="8" fillId="0" borderId="0" xfId="0" applyFont="1" applyAlignment="1">
      <alignment vertical="center"/>
    </xf>
    <xf numFmtId="171" fontId="2" fillId="15" borderId="51" xfId="2" applyNumberFormat="1" applyFont="1" applyFill="1" applyBorder="1" applyAlignment="1">
      <alignment vertical="center"/>
    </xf>
    <xf numFmtId="171" fontId="2" fillId="15" borderId="62" xfId="2" applyNumberFormat="1" applyFont="1" applyFill="1" applyBorder="1" applyAlignment="1" applyProtection="1">
      <alignment vertical="center"/>
    </xf>
    <xf numFmtId="171" fontId="2" fillId="15" borderId="62" xfId="2" applyNumberFormat="1" applyFont="1" applyFill="1" applyBorder="1" applyAlignment="1">
      <alignment vertical="center"/>
    </xf>
    <xf numFmtId="171" fontId="2" fillId="15" borderId="15" xfId="2" applyNumberFormat="1" applyFont="1" applyFill="1" applyBorder="1" applyAlignment="1" applyProtection="1">
      <alignment vertical="center"/>
    </xf>
    <xf numFmtId="171" fontId="7" fillId="2" borderId="10" xfId="2" applyNumberFormat="1" applyFont="1" applyFill="1" applyBorder="1" applyAlignment="1">
      <alignment horizontal="center" vertical="center"/>
    </xf>
    <xf numFmtId="171" fontId="7" fillId="2" borderId="11" xfId="2" applyNumberFormat="1" applyFont="1" applyFill="1" applyBorder="1" applyAlignment="1">
      <alignment vertical="center"/>
    </xf>
    <xf numFmtId="171" fontId="3" fillId="2" borderId="10" xfId="2" applyNumberFormat="1" applyFont="1" applyFill="1" applyBorder="1" applyAlignment="1">
      <alignment horizontal="center" vertical="center"/>
    </xf>
    <xf numFmtId="171" fontId="2" fillId="15" borderId="37" xfId="2" applyNumberFormat="1" applyFont="1" applyFill="1" applyBorder="1" applyAlignment="1">
      <alignment vertical="center"/>
    </xf>
    <xf numFmtId="171" fontId="2" fillId="15" borderId="51" xfId="2" applyNumberFormat="1" applyFont="1" applyFill="1" applyBorder="1" applyAlignment="1" applyProtection="1">
      <alignment vertical="center"/>
    </xf>
    <xf numFmtId="171" fontId="2" fillId="15" borderId="37" xfId="2" applyNumberFormat="1" applyFont="1" applyFill="1" applyBorder="1" applyAlignment="1" applyProtection="1">
      <alignment vertical="center"/>
    </xf>
    <xf numFmtId="171" fontId="2" fillId="15" borderId="54" xfId="2" applyNumberFormat="1" applyFont="1" applyFill="1" applyBorder="1" applyAlignment="1">
      <alignment vertical="center"/>
    </xf>
    <xf numFmtId="171" fontId="2" fillId="15" borderId="54" xfId="2" applyNumberFormat="1" applyFont="1" applyFill="1" applyBorder="1" applyAlignment="1" applyProtection="1">
      <alignment vertical="center"/>
    </xf>
    <xf numFmtId="171" fontId="2" fillId="15" borderId="55" xfId="2" applyNumberFormat="1" applyFont="1" applyFill="1" applyBorder="1" applyAlignment="1">
      <alignment vertical="center"/>
    </xf>
    <xf numFmtId="171" fontId="2" fillId="15" borderId="55" xfId="2" applyNumberFormat="1" applyFont="1" applyFill="1" applyBorder="1" applyAlignment="1" applyProtection="1">
      <alignment vertical="center"/>
    </xf>
    <xf numFmtId="171" fontId="2" fillId="15" borderId="53" xfId="2" applyNumberFormat="1" applyFont="1" applyFill="1" applyBorder="1" applyAlignment="1" applyProtection="1">
      <alignment vertical="center"/>
    </xf>
    <xf numFmtId="171" fontId="2" fillId="15" borderId="47" xfId="2" applyNumberFormat="1" applyFont="1" applyFill="1" applyBorder="1" applyAlignment="1">
      <alignment vertical="center"/>
    </xf>
    <xf numFmtId="171" fontId="2" fillId="15" borderId="47" xfId="2" applyNumberFormat="1" applyFont="1" applyFill="1" applyBorder="1" applyAlignment="1" applyProtection="1">
      <alignment vertical="center"/>
    </xf>
    <xf numFmtId="0" fontId="2" fillId="15" borderId="15" xfId="0" applyFont="1" applyFill="1" applyBorder="1" applyAlignment="1">
      <alignment vertical="center"/>
    </xf>
    <xf numFmtId="171" fontId="2" fillId="15" borderId="68" xfId="2" applyNumberFormat="1" applyFont="1" applyFill="1" applyBorder="1" applyAlignment="1" applyProtection="1">
      <alignment vertical="center"/>
    </xf>
    <xf numFmtId="0" fontId="7" fillId="14" borderId="2" xfId="0" applyFont="1" applyFill="1" applyBorder="1" applyAlignment="1" applyProtection="1">
      <alignment vertical="center"/>
      <protection locked="0" hidden="1"/>
    </xf>
    <xf numFmtId="0" fontId="2" fillId="0" borderId="75" xfId="0" applyFont="1" applyBorder="1" applyAlignment="1">
      <alignment vertical="center"/>
    </xf>
    <xf numFmtId="0" fontId="2" fillId="0" borderId="76" xfId="0" applyFont="1" applyBorder="1" applyAlignment="1">
      <alignment vertical="center"/>
    </xf>
    <xf numFmtId="0" fontId="2" fillId="0" borderId="27" xfId="0" applyFont="1" applyBorder="1" applyAlignment="1">
      <alignment vertical="center"/>
    </xf>
    <xf numFmtId="0" fontId="2" fillId="0" borderId="49" xfId="0" applyFont="1" applyBorder="1" applyAlignment="1">
      <alignment vertical="center"/>
    </xf>
    <xf numFmtId="0" fontId="0" fillId="0" borderId="2"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77" xfId="0" applyBorder="1" applyAlignment="1">
      <alignment vertical="center"/>
    </xf>
    <xf numFmtId="0" fontId="25" fillId="0" borderId="0" xfId="0" applyFont="1" applyAlignment="1">
      <alignment vertical="center"/>
    </xf>
    <xf numFmtId="0" fontId="0" fillId="0" borderId="49" xfId="0" applyBorder="1" applyAlignment="1">
      <alignment vertical="center"/>
    </xf>
    <xf numFmtId="0" fontId="0" fillId="0" borderId="78" xfId="0" applyBorder="1" applyAlignment="1">
      <alignment vertical="center"/>
    </xf>
    <xf numFmtId="0" fontId="0" fillId="0" borderId="79" xfId="0" applyBorder="1" applyAlignment="1">
      <alignment vertical="center"/>
    </xf>
    <xf numFmtId="0" fontId="0" fillId="0" borderId="37" xfId="0" applyBorder="1" applyAlignment="1">
      <alignment vertical="center"/>
    </xf>
    <xf numFmtId="0" fontId="0" fillId="0" borderId="58" xfId="0" applyBorder="1" applyAlignment="1">
      <alignment vertical="center"/>
    </xf>
    <xf numFmtId="0" fontId="0" fillId="0" borderId="63" xfId="0" applyBorder="1" applyAlignment="1">
      <alignment vertical="center"/>
    </xf>
    <xf numFmtId="164" fontId="0" fillId="0" borderId="16" xfId="0" applyNumberFormat="1" applyBorder="1" applyAlignment="1">
      <alignment vertical="center"/>
    </xf>
    <xf numFmtId="0" fontId="1" fillId="0" borderId="2" xfId="0" applyFont="1" applyBorder="1" applyAlignment="1">
      <alignment horizontal="center" vertical="center"/>
    </xf>
    <xf numFmtId="0" fontId="0" fillId="0" borderId="2" xfId="0" applyBorder="1" applyAlignment="1">
      <alignment horizontal="justify" vertical="center" wrapText="1"/>
    </xf>
    <xf numFmtId="0" fontId="1" fillId="0" borderId="16" xfId="0" applyFont="1" applyBorder="1" applyAlignment="1">
      <alignment vertical="center"/>
    </xf>
    <xf numFmtId="170" fontId="2" fillId="0" borderId="73" xfId="2" applyNumberFormat="1" applyFont="1" applyBorder="1" applyAlignment="1">
      <alignment horizontal="center" vertical="center"/>
    </xf>
    <xf numFmtId="165" fontId="2" fillId="0" borderId="65" xfId="4" applyFont="1" applyBorder="1" applyAlignment="1">
      <alignment vertical="center"/>
    </xf>
    <xf numFmtId="0" fontId="4" fillId="19" borderId="0" xfId="0" applyFont="1" applyFill="1" applyAlignment="1">
      <alignment vertical="center"/>
    </xf>
    <xf numFmtId="170" fontId="4" fillId="0" borderId="0" xfId="0" applyNumberFormat="1" applyFont="1"/>
    <xf numFmtId="170" fontId="8" fillId="0" borderId="0" xfId="0" applyNumberFormat="1" applyFont="1"/>
    <xf numFmtId="0" fontId="11" fillId="0" borderId="81" xfId="0" applyFont="1" applyBorder="1"/>
    <xf numFmtId="0" fontId="11" fillId="0" borderId="77" xfId="0" applyFont="1" applyBorder="1"/>
    <xf numFmtId="0" fontId="21" fillId="0" borderId="77" xfId="0" applyFont="1" applyBorder="1"/>
    <xf numFmtId="0" fontId="21" fillId="0" borderId="82" xfId="0" applyFont="1" applyBorder="1"/>
    <xf numFmtId="0" fontId="15" fillId="0" borderId="83" xfId="0" applyFont="1" applyBorder="1"/>
    <xf numFmtId="0" fontId="15" fillId="0" borderId="84" xfId="0" applyFont="1" applyBorder="1" applyAlignment="1">
      <alignment horizontal="center" vertical="center" wrapText="1"/>
    </xf>
    <xf numFmtId="14" fontId="28" fillId="0" borderId="66" xfId="0" applyNumberFormat="1" applyFont="1" applyBorder="1" applyAlignment="1">
      <alignment vertical="center"/>
    </xf>
    <xf numFmtId="0" fontId="28" fillId="0" borderId="73" xfId="0" applyFont="1" applyBorder="1" applyAlignment="1">
      <alignment vertical="center"/>
    </xf>
    <xf numFmtId="0" fontId="2" fillId="0" borderId="0" xfId="0" applyFont="1" applyBorder="1" applyAlignment="1">
      <alignment horizontal="left"/>
    </xf>
    <xf numFmtId="0" fontId="2" fillId="0" borderId="66" xfId="0" applyFont="1" applyFill="1" applyBorder="1" applyAlignment="1">
      <alignment vertical="center"/>
    </xf>
    <xf numFmtId="0" fontId="0" fillId="0" borderId="1" xfId="0" applyFill="1" applyBorder="1" applyAlignment="1">
      <alignment vertical="center"/>
    </xf>
    <xf numFmtId="0" fontId="2" fillId="0" borderId="65" xfId="0" applyFont="1" applyFill="1" applyBorder="1" applyAlignment="1">
      <alignment vertical="center"/>
    </xf>
    <xf numFmtId="0" fontId="11" fillId="0" borderId="1" xfId="0" applyFont="1" applyFill="1" applyBorder="1"/>
    <xf numFmtId="0" fontId="4" fillId="0" borderId="1" xfId="0" applyFont="1" applyFill="1" applyBorder="1" applyAlignment="1">
      <alignment vertical="center"/>
    </xf>
    <xf numFmtId="0" fontId="4" fillId="0" borderId="4" xfId="0" applyFont="1" applyFill="1" applyBorder="1" applyAlignment="1">
      <alignment vertical="center"/>
    </xf>
    <xf numFmtId="0" fontId="2" fillId="0" borderId="73" xfId="0" applyFont="1" applyFill="1" applyBorder="1" applyAlignment="1">
      <alignment vertical="center"/>
    </xf>
    <xf numFmtId="0" fontId="2" fillId="0" borderId="85" xfId="0" applyFont="1" applyFill="1" applyBorder="1" applyAlignment="1">
      <alignment vertical="center"/>
    </xf>
    <xf numFmtId="0" fontId="39" fillId="0" borderId="0" xfId="0" applyFont="1"/>
    <xf numFmtId="0" fontId="39" fillId="0" borderId="0" xfId="0" applyFont="1" applyAlignment="1">
      <alignment vertical="center"/>
    </xf>
    <xf numFmtId="0" fontId="4" fillId="0" borderId="39" xfId="0" applyFont="1" applyFill="1" applyBorder="1" applyAlignment="1">
      <alignment vertical="center"/>
    </xf>
    <xf numFmtId="0" fontId="1" fillId="8" borderId="12" xfId="0" applyFont="1" applyFill="1" applyBorder="1"/>
    <xf numFmtId="0" fontId="6" fillId="0" borderId="58" xfId="0" applyFont="1" applyBorder="1" applyAlignment="1">
      <alignment horizontal="center"/>
    </xf>
    <xf numFmtId="0" fontId="0" fillId="0" borderId="0" xfId="0" pivotButton="1"/>
    <xf numFmtId="171" fontId="6" fillId="0" borderId="0" xfId="0" applyNumberFormat="1" applyFont="1"/>
    <xf numFmtId="171" fontId="2" fillId="0" borderId="51" xfId="2" applyNumberFormat="1" applyFont="1" applyFill="1" applyBorder="1" applyAlignment="1" applyProtection="1">
      <alignment vertical="center"/>
    </xf>
    <xf numFmtId="171" fontId="7" fillId="12" borderId="12" xfId="2" applyNumberFormat="1" applyFont="1" applyFill="1" applyBorder="1" applyAlignment="1">
      <alignment horizontal="center" vertical="center"/>
    </xf>
    <xf numFmtId="171" fontId="0" fillId="0" borderId="43" xfId="2" applyNumberFormat="1" applyFont="1" applyBorder="1"/>
    <xf numFmtId="171" fontId="9" fillId="0" borderId="43" xfId="2" applyNumberFormat="1" applyFont="1" applyBorder="1"/>
    <xf numFmtId="171" fontId="9" fillId="0" borderId="6" xfId="2" applyNumberFormat="1" applyFont="1" applyBorder="1"/>
    <xf numFmtId="171" fontId="0" fillId="0" borderId="6" xfId="2" applyNumberFormat="1" applyFont="1" applyBorder="1"/>
    <xf numFmtId="171" fontId="0" fillId="0" borderId="0" xfId="2" applyNumberFormat="1" applyFont="1" applyBorder="1"/>
    <xf numFmtId="171" fontId="10" fillId="0" borderId="12" xfId="2" applyNumberFormat="1" applyFont="1" applyBorder="1" applyAlignment="1">
      <alignment horizontal="center"/>
    </xf>
    <xf numFmtId="171" fontId="10" fillId="0" borderId="0" xfId="2" applyNumberFormat="1" applyFont="1" applyBorder="1"/>
    <xf numFmtId="171" fontId="2" fillId="16" borderId="6" xfId="2" applyNumberFormat="1" applyFont="1" applyFill="1" applyBorder="1"/>
    <xf numFmtId="171" fontId="2" fillId="12" borderId="12" xfId="2" applyNumberFormat="1" applyFont="1" applyFill="1" applyBorder="1"/>
    <xf numFmtId="171" fontId="2" fillId="0" borderId="37" xfId="2" applyNumberFormat="1" applyFont="1" applyFill="1" applyBorder="1"/>
    <xf numFmtId="171" fontId="7" fillId="16" borderId="12" xfId="2" applyNumberFormat="1" applyFont="1" applyFill="1" applyBorder="1"/>
    <xf numFmtId="171" fontId="2" fillId="0" borderId="86" xfId="2" applyNumberFormat="1" applyFont="1" applyFill="1" applyBorder="1" applyAlignment="1">
      <alignment vertical="center"/>
    </xf>
    <xf numFmtId="171" fontId="2" fillId="6" borderId="87" xfId="2" applyNumberFormat="1" applyFont="1" applyFill="1" applyBorder="1" applyAlignment="1" applyProtection="1">
      <alignment vertical="center"/>
    </xf>
    <xf numFmtId="171" fontId="2" fillId="6" borderId="63" xfId="2" applyNumberFormat="1" applyFont="1" applyFill="1" applyBorder="1" applyAlignment="1" applyProtection="1">
      <alignment vertical="center"/>
    </xf>
    <xf numFmtId="171" fontId="2" fillId="6" borderId="88" xfId="2" applyNumberFormat="1" applyFont="1" applyFill="1" applyBorder="1" applyAlignment="1" applyProtection="1">
      <alignment vertical="center"/>
    </xf>
    <xf numFmtId="171" fontId="2" fillId="0" borderId="61" xfId="2" applyNumberFormat="1" applyFont="1" applyBorder="1" applyAlignment="1">
      <alignment vertical="center"/>
    </xf>
    <xf numFmtId="171" fontId="2" fillId="0" borderId="86" xfId="2" applyNumberFormat="1" applyFont="1" applyBorder="1" applyAlignment="1">
      <alignment vertical="center"/>
    </xf>
    <xf numFmtId="171" fontId="7" fillId="12" borderId="57" xfId="2" applyNumberFormat="1" applyFont="1" applyFill="1" applyBorder="1" applyAlignment="1">
      <alignment horizontal="center" vertical="center"/>
    </xf>
    <xf numFmtId="171" fontId="0" fillId="0" borderId="55" xfId="2" applyNumberFormat="1" applyFont="1" applyBorder="1"/>
    <xf numFmtId="171" fontId="9" fillId="0" borderId="55" xfId="2" applyNumberFormat="1" applyFont="1" applyBorder="1"/>
    <xf numFmtId="171" fontId="9" fillId="0" borderId="70" xfId="2" applyNumberFormat="1" applyFont="1" applyBorder="1"/>
    <xf numFmtId="171" fontId="0" fillId="0" borderId="70" xfId="2" applyNumberFormat="1" applyFont="1" applyBorder="1"/>
    <xf numFmtId="171" fontId="0" fillId="0" borderId="89" xfId="2" applyNumberFormat="1" applyFont="1" applyBorder="1"/>
    <xf numFmtId="171" fontId="10" fillId="0" borderId="57" xfId="2" applyNumberFormat="1" applyFont="1" applyBorder="1" applyAlignment="1">
      <alignment horizontal="center"/>
    </xf>
    <xf numFmtId="171" fontId="10" fillId="0" borderId="89" xfId="2" applyNumberFormat="1" applyFont="1" applyBorder="1"/>
    <xf numFmtId="171" fontId="2" fillId="16" borderId="70" xfId="2" applyNumberFormat="1" applyFont="1" applyFill="1" applyBorder="1"/>
    <xf numFmtId="171" fontId="2" fillId="12" borderId="57" xfId="2" applyNumberFormat="1" applyFont="1" applyFill="1" applyBorder="1"/>
    <xf numFmtId="171" fontId="2" fillId="0" borderId="89" xfId="2" applyNumberFormat="1" applyFont="1" applyBorder="1" applyAlignment="1">
      <alignment vertical="center"/>
    </xf>
    <xf numFmtId="171" fontId="7" fillId="16" borderId="57" xfId="2" applyNumberFormat="1" applyFont="1" applyFill="1" applyBorder="1"/>
    <xf numFmtId="0" fontId="10" fillId="0" borderId="12" xfId="0" applyFont="1" applyBorder="1" applyAlignment="1">
      <alignment horizontal="center"/>
    </xf>
    <xf numFmtId="171" fontId="2" fillId="0" borderId="68" xfId="2" applyNumberFormat="1" applyFont="1" applyBorder="1" applyAlignment="1">
      <alignment vertical="center"/>
    </xf>
    <xf numFmtId="171" fontId="2" fillId="15" borderId="68" xfId="2" applyNumberFormat="1" applyFont="1" applyFill="1" applyBorder="1" applyProtection="1"/>
    <xf numFmtId="171" fontId="2" fillId="15" borderId="53" xfId="2" applyNumberFormat="1" applyFont="1" applyFill="1" applyBorder="1" applyProtection="1"/>
    <xf numFmtId="171" fontId="2" fillId="0" borderId="58" xfId="2" applyNumberFormat="1" applyFont="1" applyFill="1" applyBorder="1"/>
    <xf numFmtId="171" fontId="2" fillId="0" borderId="58" xfId="2" applyNumberFormat="1" applyFont="1" applyBorder="1" applyAlignment="1">
      <alignment vertical="center"/>
    </xf>
    <xf numFmtId="171" fontId="2" fillId="0" borderId="90" xfId="2" applyNumberFormat="1" applyFont="1" applyBorder="1"/>
    <xf numFmtId="171" fontId="7" fillId="2" borderId="6" xfId="2" applyNumberFormat="1" applyFont="1" applyFill="1" applyBorder="1" applyAlignment="1">
      <alignment vertical="center"/>
    </xf>
    <xf numFmtId="171" fontId="7" fillId="2" borderId="72" xfId="2" applyNumberFormat="1" applyFont="1" applyFill="1" applyBorder="1" applyAlignment="1">
      <alignment horizontal="center" vertical="center"/>
    </xf>
    <xf numFmtId="171" fontId="2" fillId="2" borderId="88" xfId="2" applyNumberFormat="1" applyFont="1" applyFill="1" applyBorder="1" applyAlignment="1">
      <alignment horizontal="center" vertical="center"/>
    </xf>
    <xf numFmtId="0" fontId="2" fillId="0" borderId="0" xfId="0" applyFont="1" applyBorder="1" applyAlignment="1">
      <alignment horizontal="center"/>
    </xf>
    <xf numFmtId="171" fontId="2" fillId="5" borderId="60" xfId="2" applyNumberFormat="1" applyFont="1" applyFill="1" applyBorder="1" applyAlignment="1">
      <alignment vertical="center"/>
    </xf>
    <xf numFmtId="171" fontId="7" fillId="2" borderId="25" xfId="2" applyNumberFormat="1" applyFont="1" applyFill="1" applyBorder="1" applyAlignment="1">
      <alignment vertical="center"/>
    </xf>
    <xf numFmtId="171" fontId="2" fillId="5" borderId="59" xfId="2" applyNumberFormat="1" applyFont="1" applyFill="1" applyBorder="1" applyAlignment="1">
      <alignment vertical="center"/>
    </xf>
    <xf numFmtId="171" fontId="10" fillId="2" borderId="59" xfId="2" applyNumberFormat="1" applyFont="1" applyFill="1" applyBorder="1" applyAlignment="1">
      <alignment vertical="center"/>
    </xf>
    <xf numFmtId="171" fontId="2" fillId="0" borderId="0" xfId="2" applyNumberFormat="1" applyFont="1" applyBorder="1" applyProtection="1"/>
    <xf numFmtId="171" fontId="9" fillId="12" borderId="57" xfId="2" applyNumberFormat="1" applyFont="1" applyFill="1" applyBorder="1"/>
    <xf numFmtId="171" fontId="9" fillId="12" borderId="11" xfId="2" applyNumberFormat="1" applyFont="1" applyFill="1" applyBorder="1"/>
    <xf numFmtId="0" fontId="7" fillId="16" borderId="8" xfId="0" applyFont="1" applyFill="1" applyBorder="1"/>
    <xf numFmtId="0" fontId="2" fillId="0" borderId="15" xfId="0" applyFont="1" applyFill="1" applyBorder="1" applyAlignment="1" applyProtection="1">
      <alignment vertical="center"/>
      <protection locked="0" hidden="1"/>
    </xf>
    <xf numFmtId="171" fontId="2" fillId="0" borderId="15" xfId="2" applyNumberFormat="1" applyFont="1" applyFill="1" applyBorder="1" applyAlignment="1" applyProtection="1">
      <alignment vertical="center"/>
    </xf>
    <xf numFmtId="171" fontId="2" fillId="0" borderId="37" xfId="2" applyNumberFormat="1" applyFont="1" applyFill="1" applyBorder="1" applyAlignment="1">
      <alignment vertical="center"/>
    </xf>
    <xf numFmtId="171" fontId="2" fillId="0" borderId="37" xfId="2" applyNumberFormat="1" applyFont="1" applyFill="1" applyBorder="1" applyAlignment="1" applyProtection="1">
      <alignment vertical="center"/>
    </xf>
    <xf numFmtId="171" fontId="2" fillId="0" borderId="54" xfId="2" applyNumberFormat="1" applyFont="1" applyFill="1" applyBorder="1" applyAlignment="1">
      <alignment vertical="center"/>
    </xf>
    <xf numFmtId="171" fontId="2" fillId="0" borderId="55" xfId="2" applyNumberFormat="1" applyFont="1" applyFill="1" applyBorder="1" applyAlignment="1">
      <alignment vertical="center"/>
    </xf>
    <xf numFmtId="17" fontId="0" fillId="0" borderId="16" xfId="0" applyNumberFormat="1" applyBorder="1" applyAlignment="1">
      <alignment vertical="center"/>
    </xf>
    <xf numFmtId="173" fontId="1" fillId="0" borderId="43" xfId="0" applyNumberFormat="1" applyFont="1" applyBorder="1" applyAlignment="1">
      <alignment vertical="center"/>
    </xf>
    <xf numFmtId="16" fontId="1" fillId="0" borderId="16" xfId="0" applyNumberFormat="1" applyFont="1" applyBorder="1" applyAlignment="1">
      <alignment vertical="center"/>
    </xf>
    <xf numFmtId="171" fontId="2" fillId="0" borderId="90" xfId="2" applyNumberFormat="1" applyFont="1" applyFill="1" applyBorder="1" applyProtection="1"/>
    <xf numFmtId="171" fontId="2" fillId="0" borderId="47" xfId="2" applyNumberFormat="1" applyFont="1" applyFill="1" applyBorder="1" applyProtection="1"/>
    <xf numFmtId="171" fontId="2" fillId="0" borderId="43" xfId="2" applyNumberFormat="1" applyFont="1" applyFill="1" applyBorder="1" applyProtection="1"/>
    <xf numFmtId="171" fontId="2" fillId="0" borderId="55" xfId="2" applyNumberFormat="1" applyFont="1" applyFill="1" applyBorder="1" applyProtection="1"/>
    <xf numFmtId="171" fontId="2" fillId="0" borderId="54" xfId="2" applyNumberFormat="1" applyFont="1" applyFill="1" applyBorder="1" applyProtection="1"/>
    <xf numFmtId="0" fontId="2" fillId="2" borderId="11" xfId="0" applyFont="1" applyFill="1" applyBorder="1" applyAlignment="1">
      <alignment horizontal="center"/>
    </xf>
    <xf numFmtId="0" fontId="9" fillId="0" borderId="0" xfId="0" applyFont="1" applyBorder="1" applyAlignment="1">
      <alignment horizontal="center" vertical="center"/>
    </xf>
    <xf numFmtId="0" fontId="0" fillId="0" borderId="38" xfId="0" applyFill="1" applyBorder="1" applyAlignment="1">
      <alignment vertical="center"/>
    </xf>
    <xf numFmtId="0" fontId="2" fillId="0" borderId="91" xfId="0" applyFont="1" applyBorder="1" applyAlignment="1">
      <alignment vertical="center"/>
    </xf>
    <xf numFmtId="171" fontId="2" fillId="0" borderId="91" xfId="2" applyNumberFormat="1" applyFont="1" applyBorder="1" applyAlignment="1" applyProtection="1">
      <alignment vertical="center"/>
    </xf>
    <xf numFmtId="171" fontId="2" fillId="0" borderId="49" xfId="2" applyNumberFormat="1" applyFont="1" applyFill="1" applyBorder="1" applyAlignment="1">
      <alignment vertical="center"/>
    </xf>
    <xf numFmtId="171" fontId="2" fillId="0" borderId="50" xfId="2" applyNumberFormat="1" applyFont="1" applyFill="1" applyBorder="1" applyAlignment="1">
      <alignment vertical="center"/>
    </xf>
    <xf numFmtId="171" fontId="2" fillId="0" borderId="92" xfId="2" applyNumberFormat="1" applyFont="1" applyBorder="1" applyAlignment="1">
      <alignment vertical="center"/>
    </xf>
    <xf numFmtId="0" fontId="7" fillId="3" borderId="57" xfId="0" applyFont="1" applyFill="1" applyBorder="1" applyAlignment="1">
      <alignment vertical="center"/>
    </xf>
    <xf numFmtId="0" fontId="2" fillId="0" borderId="39" xfId="0" applyFont="1" applyFill="1" applyBorder="1" applyAlignment="1">
      <alignment vertical="center"/>
    </xf>
    <xf numFmtId="49" fontId="7" fillId="3" borderId="57" xfId="0" applyNumberFormat="1" applyFont="1" applyFill="1" applyBorder="1" applyAlignment="1">
      <alignment horizontal="right" vertical="center"/>
    </xf>
    <xf numFmtId="0" fontId="2" fillId="3" borderId="57" xfId="0" applyFont="1" applyFill="1" applyBorder="1" applyAlignment="1">
      <alignment vertical="center"/>
    </xf>
    <xf numFmtId="0" fontId="2" fillId="14" borderId="15" xfId="0" applyFont="1" applyFill="1" applyBorder="1" applyAlignment="1">
      <alignment horizontal="left" vertical="center"/>
    </xf>
    <xf numFmtId="0" fontId="2" fillId="14" borderId="77" xfId="0" applyFont="1" applyFill="1" applyBorder="1" applyAlignment="1">
      <alignment horizontal="left" vertical="center"/>
    </xf>
    <xf numFmtId="0" fontId="2" fillId="0" borderId="2" xfId="0" applyFont="1" applyBorder="1" applyAlignment="1">
      <alignment horizontal="left" vertical="center"/>
    </xf>
    <xf numFmtId="0" fontId="2" fillId="0" borderId="77" xfId="0" applyFont="1" applyBorder="1" applyAlignment="1">
      <alignment horizontal="left" vertical="center"/>
    </xf>
    <xf numFmtId="0" fontId="2" fillId="0" borderId="5" xfId="0" applyFont="1" applyBorder="1" applyAlignment="1">
      <alignment horizontal="left" vertical="center"/>
    </xf>
    <xf numFmtId="0" fontId="2" fillId="0" borderId="40" xfId="0" applyFont="1" applyBorder="1" applyAlignment="1">
      <alignment horizontal="left" vertical="center"/>
    </xf>
    <xf numFmtId="0" fontId="2" fillId="0" borderId="72" xfId="0" applyFont="1" applyBorder="1" applyAlignment="1">
      <alignment horizontal="left" vertical="center"/>
    </xf>
    <xf numFmtId="0" fontId="2" fillId="0" borderId="91" xfId="0" applyFont="1" applyBorder="1" applyAlignment="1">
      <alignment horizontal="left" vertical="center"/>
    </xf>
    <xf numFmtId="0" fontId="2" fillId="0" borderId="56" xfId="0" applyFont="1" applyBorder="1" applyAlignment="1">
      <alignment horizontal="left" vertical="center"/>
    </xf>
    <xf numFmtId="0" fontId="2" fillId="14" borderId="79" xfId="0" applyFont="1" applyFill="1" applyBorder="1" applyAlignment="1">
      <alignment horizontal="left" vertical="center"/>
    </xf>
    <xf numFmtId="0" fontId="2" fillId="0" borderId="88" xfId="0" applyFont="1" applyBorder="1" applyAlignment="1">
      <alignment horizontal="left" vertical="center"/>
    </xf>
    <xf numFmtId="0" fontId="2" fillId="0" borderId="3" xfId="0" applyFont="1" applyBorder="1" applyAlignment="1">
      <alignment horizontal="left" vertical="center"/>
    </xf>
    <xf numFmtId="0" fontId="2" fillId="0" borderId="63" xfId="0" applyFont="1" applyBorder="1" applyAlignment="1">
      <alignment horizontal="left" vertical="center"/>
    </xf>
    <xf numFmtId="0" fontId="2" fillId="0" borderId="93" xfId="0" applyFont="1" applyBorder="1" applyAlignment="1">
      <alignment horizontal="left" vertical="center"/>
    </xf>
    <xf numFmtId="0" fontId="2" fillId="14" borderId="2" xfId="0" applyFont="1" applyFill="1" applyBorder="1" applyAlignment="1">
      <alignment horizontal="left" vertical="center"/>
    </xf>
    <xf numFmtId="0" fontId="2" fillId="14" borderId="87" xfId="0" applyFont="1" applyFill="1" applyBorder="1" applyAlignment="1" applyProtection="1">
      <alignment horizontal="left" vertical="center"/>
      <protection locked="0"/>
    </xf>
    <xf numFmtId="0" fontId="2" fillId="0" borderId="2" xfId="0" applyFont="1" applyBorder="1" applyAlignment="1">
      <alignment horizontal="left"/>
    </xf>
    <xf numFmtId="0" fontId="2" fillId="0" borderId="77" xfId="0" applyFont="1" applyBorder="1" applyAlignment="1">
      <alignment horizontal="left"/>
    </xf>
    <xf numFmtId="0" fontId="2" fillId="0" borderId="2" xfId="0" applyFont="1" applyFill="1" applyBorder="1" applyAlignment="1" applyProtection="1">
      <alignment vertical="center"/>
      <protection locked="0" hidden="1"/>
    </xf>
    <xf numFmtId="1" fontId="7" fillId="3" borderId="13" xfId="0" applyNumberFormat="1" applyFont="1" applyFill="1" applyBorder="1" applyAlignment="1">
      <alignment horizontal="right"/>
    </xf>
    <xf numFmtId="0" fontId="7" fillId="0" borderId="8" xfId="0" applyFont="1" applyBorder="1"/>
    <xf numFmtId="0" fontId="7" fillId="2" borderId="8" xfId="0" applyFont="1" applyFill="1" applyBorder="1" applyAlignment="1">
      <alignment horizontal="center" vertical="center"/>
    </xf>
    <xf numFmtId="0" fontId="7" fillId="16" borderId="13" xfId="0" applyFont="1" applyFill="1" applyBorder="1" applyAlignment="1">
      <alignment horizontal="right"/>
    </xf>
    <xf numFmtId="0" fontId="2" fillId="14" borderId="63" xfId="0" applyFont="1" applyFill="1" applyBorder="1" applyAlignment="1">
      <alignment horizontal="left" vertical="center"/>
    </xf>
    <xf numFmtId="0" fontId="2" fillId="15" borderId="63" xfId="0" applyFont="1" applyFill="1" applyBorder="1" applyAlignment="1">
      <alignment horizontal="left" vertical="center"/>
    </xf>
    <xf numFmtId="0" fontId="2" fillId="0" borderId="46" xfId="0" applyFont="1" applyBorder="1" applyAlignment="1">
      <alignment horizontal="left" vertical="center"/>
    </xf>
    <xf numFmtId="0" fontId="29" fillId="11" borderId="0" xfId="0" applyFont="1" applyFill="1" applyBorder="1" applyAlignment="1">
      <alignment horizontal="center" vertical="center"/>
    </xf>
    <xf numFmtId="0" fontId="2" fillId="0" borderId="79" xfId="0" applyFont="1" applyBorder="1" applyAlignment="1">
      <alignment horizontal="left" vertical="center"/>
    </xf>
    <xf numFmtId="171" fontId="2" fillId="15" borderId="89" xfId="2" applyNumberFormat="1" applyFont="1" applyFill="1" applyBorder="1" applyAlignment="1" applyProtection="1">
      <alignment vertical="center"/>
    </xf>
    <xf numFmtId="0" fontId="7" fillId="2" borderId="17" xfId="0" applyFont="1" applyFill="1" applyBorder="1" applyAlignment="1">
      <alignment vertical="center"/>
    </xf>
    <xf numFmtId="0" fontId="2" fillId="0" borderId="85" xfId="0" applyFont="1" applyBorder="1" applyAlignment="1">
      <alignment vertical="center"/>
    </xf>
    <xf numFmtId="171" fontId="2" fillId="0" borderId="85" xfId="2" applyNumberFormat="1" applyFont="1" applyBorder="1" applyAlignment="1">
      <alignment vertical="center"/>
    </xf>
    <xf numFmtId="0" fontId="2" fillId="0" borderId="37" xfId="0" applyFont="1" applyFill="1" applyBorder="1" applyAlignment="1">
      <alignment vertical="center"/>
    </xf>
    <xf numFmtId="0" fontId="2" fillId="0" borderId="2" xfId="0" applyFont="1" applyFill="1" applyBorder="1" applyAlignment="1">
      <alignment horizontal="left" vertical="center"/>
    </xf>
    <xf numFmtId="0" fontId="2" fillId="0" borderId="87" xfId="0" applyFont="1" applyBorder="1" applyAlignment="1">
      <alignment horizontal="left"/>
    </xf>
    <xf numFmtId="0" fontId="2" fillId="0" borderId="77" xfId="0" applyFont="1" applyBorder="1" applyAlignment="1"/>
    <xf numFmtId="0" fontId="2" fillId="0" borderId="49" xfId="0" applyFont="1" applyBorder="1" applyAlignment="1"/>
    <xf numFmtId="0" fontId="2" fillId="0" borderId="79" xfId="0" applyFont="1" applyBorder="1" applyAlignment="1"/>
    <xf numFmtId="0" fontId="2" fillId="0" borderId="91" xfId="0" applyFont="1" applyBorder="1" applyAlignment="1"/>
    <xf numFmtId="171" fontId="2" fillId="0" borderId="25" xfId="2" applyNumberFormat="1" applyFont="1" applyBorder="1"/>
    <xf numFmtId="171" fontId="2" fillId="0" borderId="89" xfId="2" applyNumberFormat="1" applyFont="1" applyBorder="1"/>
    <xf numFmtId="0" fontId="2" fillId="14" borderId="2" xfId="0" applyFont="1" applyFill="1" applyBorder="1" applyAlignment="1"/>
    <xf numFmtId="0" fontId="2" fillId="14" borderId="3" xfId="0" applyFont="1" applyFill="1" applyBorder="1" applyAlignment="1"/>
    <xf numFmtId="0" fontId="2" fillId="0" borderId="46" xfId="0" applyFont="1" applyBorder="1"/>
    <xf numFmtId="0" fontId="2" fillId="0" borderId="91" xfId="0" applyFont="1" applyBorder="1"/>
    <xf numFmtId="171" fontId="2" fillId="0" borderId="49" xfId="2" applyNumberFormat="1" applyFont="1" applyBorder="1"/>
    <xf numFmtId="171" fontId="2" fillId="0" borderId="89" xfId="2" applyNumberFormat="1" applyFont="1" applyFill="1" applyBorder="1"/>
    <xf numFmtId="171" fontId="2" fillId="0" borderId="3" xfId="2" applyNumberFormat="1" applyFont="1" applyFill="1" applyBorder="1" applyAlignment="1" applyProtection="1">
      <alignment vertical="center"/>
    </xf>
    <xf numFmtId="0" fontId="2" fillId="16" borderId="12" xfId="0" applyFont="1" applyFill="1" applyBorder="1" applyProtection="1"/>
    <xf numFmtId="171" fontId="2" fillId="16" borderId="57" xfId="2" applyNumberFormat="1" applyFont="1" applyFill="1" applyBorder="1"/>
    <xf numFmtId="171" fontId="2" fillId="16" borderId="12" xfId="2" applyNumberFormat="1" applyFont="1" applyFill="1" applyBorder="1"/>
    <xf numFmtId="0" fontId="2" fillId="0" borderId="77" xfId="0" applyFont="1" applyBorder="1" applyAlignment="1">
      <alignment vertical="center"/>
    </xf>
    <xf numFmtId="0" fontId="2" fillId="14" borderId="3" xfId="0" applyFont="1" applyFill="1" applyBorder="1" applyAlignment="1">
      <alignment horizontal="left" vertical="center"/>
    </xf>
    <xf numFmtId="0" fontId="2" fillId="0" borderId="63" xfId="0" applyFont="1" applyBorder="1" applyAlignment="1"/>
    <xf numFmtId="0" fontId="2" fillId="0" borderId="88" xfId="0" applyFont="1" applyBorder="1" applyAlignment="1"/>
    <xf numFmtId="1" fontId="7" fillId="3" borderId="13" xfId="0" applyNumberFormat="1" applyFont="1" applyFill="1" applyBorder="1" applyAlignment="1">
      <alignment horizontal="center"/>
    </xf>
    <xf numFmtId="0" fontId="0" fillId="0" borderId="0" xfId="0" applyAlignment="1">
      <alignment horizontal="center"/>
    </xf>
    <xf numFmtId="0" fontId="7" fillId="3" borderId="13" xfId="0" applyFont="1" applyFill="1" applyBorder="1" applyAlignment="1">
      <alignment horizontal="center"/>
    </xf>
    <xf numFmtId="0" fontId="7" fillId="2" borderId="8" xfId="0" applyFont="1" applyFill="1" applyBorder="1" applyAlignment="1">
      <alignment horizontal="center"/>
    </xf>
    <xf numFmtId="0" fontId="7" fillId="0" borderId="8" xfId="0" applyFont="1" applyBorder="1" applyAlignment="1">
      <alignment horizontal="center"/>
    </xf>
    <xf numFmtId="170" fontId="2" fillId="0" borderId="11" xfId="2" applyNumberFormat="1" applyFont="1" applyFill="1" applyBorder="1"/>
    <xf numFmtId="171" fontId="2" fillId="15" borderId="64" xfId="2" applyNumberFormat="1" applyFont="1" applyFill="1" applyBorder="1" applyAlignment="1" applyProtection="1">
      <alignment vertical="center"/>
    </xf>
    <xf numFmtId="171" fontId="2" fillId="15" borderId="65" xfId="2" applyNumberFormat="1" applyFont="1" applyFill="1" applyBorder="1" applyAlignment="1" applyProtection="1">
      <alignment vertical="center"/>
    </xf>
    <xf numFmtId="0" fontId="7" fillId="12" borderId="8" xfId="0" applyFont="1" applyFill="1" applyBorder="1" applyAlignment="1">
      <alignment horizontal="center"/>
    </xf>
    <xf numFmtId="0" fontId="6" fillId="16" borderId="17" xfId="0" applyFont="1" applyFill="1" applyBorder="1"/>
    <xf numFmtId="1" fontId="7" fillId="16" borderId="13" xfId="0" applyNumberFormat="1" applyFont="1" applyFill="1" applyBorder="1" applyAlignment="1">
      <alignment horizontal="center"/>
    </xf>
    <xf numFmtId="0" fontId="7" fillId="16" borderId="13" xfId="0" applyFont="1" applyFill="1" applyBorder="1" applyAlignment="1">
      <alignment horizontal="center"/>
    </xf>
    <xf numFmtId="0" fontId="7" fillId="16" borderId="8" xfId="0" applyFont="1" applyFill="1" applyBorder="1" applyAlignment="1">
      <alignment horizontal="center"/>
    </xf>
    <xf numFmtId="170" fontId="7" fillId="12" borderId="10" xfId="2" applyNumberFormat="1" applyFont="1" applyFill="1" applyBorder="1"/>
    <xf numFmtId="0" fontId="7" fillId="12" borderId="8" xfId="0" applyFont="1" applyFill="1" applyBorder="1" applyAlignment="1">
      <alignment horizontal="center" vertical="center"/>
    </xf>
    <xf numFmtId="170" fontId="7" fillId="12" borderId="10" xfId="2" applyNumberFormat="1" applyFont="1" applyFill="1" applyBorder="1" applyAlignment="1">
      <alignment horizontal="center" vertical="center"/>
    </xf>
    <xf numFmtId="0" fontId="7" fillId="5" borderId="41" xfId="0" applyFont="1" applyFill="1" applyBorder="1" applyAlignment="1">
      <alignment vertical="center"/>
    </xf>
    <xf numFmtId="171" fontId="2" fillId="0" borderId="80" xfId="2" applyNumberFormat="1" applyFont="1" applyBorder="1" applyAlignment="1">
      <alignment vertical="center"/>
    </xf>
    <xf numFmtId="0" fontId="2" fillId="0" borderId="7" xfId="0" applyFont="1" applyFill="1" applyBorder="1"/>
    <xf numFmtId="171" fontId="2" fillId="9" borderId="46" xfId="2" applyNumberFormat="1" applyFont="1" applyFill="1" applyBorder="1"/>
    <xf numFmtId="0" fontId="2" fillId="15" borderId="37" xfId="0" applyFont="1" applyFill="1" applyBorder="1"/>
    <xf numFmtId="171" fontId="2" fillId="0" borderId="51" xfId="2" applyNumberFormat="1" applyFont="1" applyFill="1" applyBorder="1" applyProtection="1"/>
    <xf numFmtId="170" fontId="2" fillId="15" borderId="65" xfId="8" applyNumberFormat="1" applyFont="1" applyFill="1" applyBorder="1" applyAlignment="1">
      <alignment vertical="center"/>
    </xf>
    <xf numFmtId="171" fontId="2" fillId="0" borderId="73" xfId="2" applyNumberFormat="1" applyFont="1" applyBorder="1" applyAlignment="1">
      <alignment vertical="center"/>
    </xf>
    <xf numFmtId="0" fontId="1" fillId="0" borderId="0" xfId="0" applyFont="1" applyAlignment="1">
      <alignment vertical="center"/>
    </xf>
    <xf numFmtId="171" fontId="2" fillId="0" borderId="0" xfId="0" applyNumberFormat="1" applyFont="1" applyBorder="1" applyAlignment="1">
      <alignment vertical="center"/>
    </xf>
    <xf numFmtId="168" fontId="2" fillId="0" borderId="73" xfId="3" applyFont="1" applyBorder="1" applyAlignment="1">
      <alignment vertical="center"/>
    </xf>
    <xf numFmtId="170" fontId="2" fillId="0" borderId="65" xfId="7" applyNumberFormat="1" applyFont="1" applyBorder="1" applyAlignment="1">
      <alignment horizontal="center" vertical="center"/>
    </xf>
    <xf numFmtId="0" fontId="2" fillId="13" borderId="1" xfId="0" applyFont="1" applyFill="1" applyBorder="1" applyAlignment="1">
      <alignment horizontal="left" vertical="center" wrapText="1"/>
    </xf>
    <xf numFmtId="170" fontId="2" fillId="0" borderId="73" xfId="7" applyNumberFormat="1" applyFont="1" applyBorder="1" applyAlignment="1">
      <alignment horizontal="center" vertical="center"/>
    </xf>
    <xf numFmtId="0" fontId="2" fillId="19" borderId="1" xfId="0" applyFont="1" applyFill="1" applyBorder="1" applyAlignment="1">
      <alignment vertical="center"/>
    </xf>
    <xf numFmtId="0" fontId="2" fillId="13" borderId="1" xfId="0" applyFont="1" applyFill="1" applyBorder="1" applyAlignment="1">
      <alignment vertical="center" wrapText="1"/>
    </xf>
    <xf numFmtId="0" fontId="2" fillId="13" borderId="39" xfId="0" applyFont="1" applyFill="1" applyBorder="1" applyAlignment="1">
      <alignment horizontal="left" vertical="center" wrapText="1"/>
    </xf>
    <xf numFmtId="171" fontId="2" fillId="0" borderId="40" xfId="2" applyNumberFormat="1" applyFont="1" applyBorder="1" applyAlignment="1">
      <alignment vertical="center"/>
    </xf>
    <xf numFmtId="165" fontId="2" fillId="0" borderId="66" xfId="3" applyNumberFormat="1" applyFont="1" applyBorder="1" applyAlignment="1">
      <alignment vertical="center"/>
    </xf>
    <xf numFmtId="0" fontId="35" fillId="13" borderId="1" xfId="0" applyFont="1" applyFill="1" applyBorder="1" applyAlignment="1">
      <alignment horizontal="left" vertical="center" wrapText="1"/>
    </xf>
    <xf numFmtId="165" fontId="2" fillId="0" borderId="65" xfId="3" applyNumberFormat="1" applyFont="1" applyBorder="1" applyAlignment="1">
      <alignment vertical="center"/>
    </xf>
    <xf numFmtId="0" fontId="0" fillId="0" borderId="65" xfId="0" applyBorder="1" applyAlignment="1">
      <alignment vertical="center"/>
    </xf>
    <xf numFmtId="171" fontId="2" fillId="0" borderId="5" xfId="2" applyNumberFormat="1" applyFont="1" applyBorder="1" applyAlignment="1">
      <alignment vertical="center"/>
    </xf>
    <xf numFmtId="165" fontId="2" fillId="0" borderId="73" xfId="3" applyNumberFormat="1" applyFont="1" applyBorder="1" applyAlignment="1">
      <alignment vertical="center"/>
    </xf>
    <xf numFmtId="0" fontId="29" fillId="11" borderId="11" xfId="0" applyFont="1" applyFill="1" applyBorder="1" applyAlignment="1">
      <alignment horizontal="center" vertical="center"/>
    </xf>
    <xf numFmtId="171" fontId="2" fillId="0" borderId="56" xfId="2" applyNumberFormat="1" applyFont="1" applyFill="1" applyBorder="1" applyAlignment="1" applyProtection="1">
      <alignment vertical="center"/>
    </xf>
    <xf numFmtId="171" fontId="2" fillId="9" borderId="46" xfId="2" applyNumberFormat="1" applyFont="1" applyFill="1" applyBorder="1" applyAlignment="1">
      <alignment vertical="center"/>
    </xf>
    <xf numFmtId="0" fontId="2" fillId="0" borderId="46" xfId="0" applyFont="1" applyBorder="1" applyAlignment="1">
      <alignment vertical="center"/>
    </xf>
    <xf numFmtId="0" fontId="2" fillId="9" borderId="46" xfId="0" applyFont="1" applyFill="1" applyBorder="1" applyAlignment="1">
      <alignment vertical="center"/>
    </xf>
    <xf numFmtId="171" fontId="2" fillId="15" borderId="67" xfId="2" applyNumberFormat="1" applyFont="1" applyFill="1" applyBorder="1" applyAlignment="1" applyProtection="1">
      <alignment vertical="center"/>
    </xf>
    <xf numFmtId="0" fontId="2" fillId="9" borderId="3" xfId="0" applyFont="1" applyFill="1" applyBorder="1" applyAlignment="1">
      <alignment vertical="center"/>
    </xf>
    <xf numFmtId="0" fontId="7" fillId="14" borderId="2" xfId="0" applyFont="1" applyFill="1" applyBorder="1" applyAlignment="1">
      <alignment vertical="center"/>
    </xf>
    <xf numFmtId="0" fontId="7" fillId="14" borderId="3" xfId="0" applyFont="1" applyFill="1" applyBorder="1" applyAlignment="1">
      <alignment vertical="center"/>
    </xf>
    <xf numFmtId="0" fontId="29" fillId="11" borderId="11" xfId="0" applyFont="1" applyFill="1" applyBorder="1" applyAlignment="1">
      <alignment horizontal="center" vertical="center"/>
    </xf>
    <xf numFmtId="0" fontId="7" fillId="12" borderId="17" xfId="0" applyFont="1" applyFill="1" applyBorder="1" applyAlignment="1">
      <alignment horizontal="right"/>
    </xf>
    <xf numFmtId="0" fontId="9" fillId="0" borderId="49" xfId="0" applyFont="1" applyBorder="1" applyAlignment="1">
      <alignment horizontal="center" vertical="center"/>
    </xf>
    <xf numFmtId="0" fontId="9" fillId="0" borderId="78" xfId="0" applyFont="1" applyBorder="1" applyAlignment="1">
      <alignment horizontal="center" vertical="center"/>
    </xf>
    <xf numFmtId="0" fontId="9" fillId="0" borderId="37" xfId="0" applyFont="1" applyBorder="1" applyAlignment="1">
      <alignment horizontal="center" vertical="center"/>
    </xf>
    <xf numFmtId="0" fontId="9" fillId="0" borderId="58" xfId="0" applyFont="1" applyBorder="1" applyAlignment="1">
      <alignment horizontal="center" vertical="center"/>
    </xf>
    <xf numFmtId="0" fontId="0" fillId="0" borderId="37" xfId="0" applyBorder="1" applyAlignment="1">
      <alignment horizontal="justify" vertical="center" wrapText="1"/>
    </xf>
    <xf numFmtId="0" fontId="0" fillId="0" borderId="58" xfId="0" applyBorder="1" applyAlignment="1">
      <alignment horizontal="justify" vertical="center" wrapText="1"/>
    </xf>
    <xf numFmtId="0" fontId="0" fillId="0" borderId="63" xfId="0" applyBorder="1" applyAlignment="1">
      <alignment horizontal="justify" vertical="center" wrapText="1"/>
    </xf>
    <xf numFmtId="0" fontId="0" fillId="0" borderId="16" xfId="0" applyBorder="1" applyAlignment="1">
      <alignment horizontal="left" vertical="center" wrapText="1"/>
    </xf>
    <xf numFmtId="0" fontId="0" fillId="0" borderId="77" xfId="0" applyBorder="1" applyAlignment="1">
      <alignment horizontal="left" vertical="center" wrapText="1"/>
    </xf>
    <xf numFmtId="0" fontId="1" fillId="0" borderId="37" xfId="0" applyFont="1" applyBorder="1" applyAlignment="1">
      <alignment horizontal="justify" vertical="center" wrapText="1"/>
    </xf>
    <xf numFmtId="0" fontId="0" fillId="0" borderId="37" xfId="0" applyBorder="1" applyAlignment="1">
      <alignment horizontal="left" vertical="center" wrapText="1"/>
    </xf>
    <xf numFmtId="0" fontId="0" fillId="0" borderId="58" xfId="0" applyBorder="1" applyAlignment="1">
      <alignment horizontal="left" vertical="center" wrapText="1"/>
    </xf>
    <xf numFmtId="0" fontId="0" fillId="0" borderId="63" xfId="0" applyBorder="1" applyAlignment="1">
      <alignment horizontal="left"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77" xfId="0" applyBorder="1" applyAlignment="1">
      <alignment horizontal="center" vertical="center"/>
    </xf>
    <xf numFmtId="0" fontId="9" fillId="0" borderId="79" xfId="0" applyFont="1" applyBorder="1" applyAlignment="1">
      <alignment horizontal="center" vertical="center"/>
    </xf>
    <xf numFmtId="0" fontId="9" fillId="0" borderId="63" xfId="0" applyFont="1" applyBorder="1" applyAlignment="1">
      <alignment horizontal="center" vertical="center"/>
    </xf>
    <xf numFmtId="0" fontId="7" fillId="3" borderId="17" xfId="0" applyFont="1" applyFill="1" applyBorder="1" applyAlignment="1">
      <alignment horizontal="left" vertical="center"/>
    </xf>
    <xf numFmtId="0" fontId="7" fillId="3" borderId="12" xfId="0" applyFont="1" applyFill="1" applyBorder="1" applyAlignment="1">
      <alignment horizontal="left" vertical="center"/>
    </xf>
    <xf numFmtId="0" fontId="7" fillId="3" borderId="11" xfId="0" applyFont="1" applyFill="1" applyBorder="1" applyAlignment="1">
      <alignment horizontal="left" vertical="center"/>
    </xf>
    <xf numFmtId="0" fontId="7" fillId="3" borderId="6"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17" xfId="0" applyFont="1" applyFill="1" applyBorder="1" applyAlignment="1">
      <alignment horizontal="left" vertical="center" wrapText="1"/>
    </xf>
    <xf numFmtId="0" fontId="7" fillId="3" borderId="12" xfId="0" applyFont="1" applyFill="1" applyBorder="1" applyAlignment="1">
      <alignment horizontal="left" vertical="center" wrapText="1"/>
    </xf>
    <xf numFmtId="0" fontId="7" fillId="3" borderId="11" xfId="0" applyFont="1" applyFill="1" applyBorder="1" applyAlignment="1">
      <alignment horizontal="left" vertical="center" wrapText="1"/>
    </xf>
    <xf numFmtId="0" fontId="7" fillId="2" borderId="17" xfId="0" applyFont="1" applyFill="1" applyBorder="1" applyAlignment="1">
      <alignment horizontal="left" vertical="center"/>
    </xf>
    <xf numFmtId="0" fontId="7" fillId="2" borderId="12" xfId="0" applyFont="1" applyFill="1" applyBorder="1" applyAlignment="1">
      <alignment horizontal="left" vertical="center"/>
    </xf>
    <xf numFmtId="0" fontId="7" fillId="2" borderId="11" xfId="0" applyFont="1" applyFill="1" applyBorder="1" applyAlignment="1">
      <alignment horizontal="left" vertical="center"/>
    </xf>
    <xf numFmtId="0" fontId="7" fillId="5" borderId="12" xfId="0" applyFont="1" applyFill="1" applyBorder="1" applyAlignment="1">
      <alignment horizontal="left" vertical="center"/>
    </xf>
    <xf numFmtId="0" fontId="7" fillId="5" borderId="11" xfId="0" applyFont="1" applyFill="1" applyBorder="1" applyAlignment="1">
      <alignment horizontal="left" vertical="center"/>
    </xf>
    <xf numFmtId="0" fontId="2" fillId="2" borderId="75" xfId="0" applyFont="1" applyFill="1" applyBorder="1" applyAlignment="1">
      <alignment horizontal="center" vertical="center"/>
    </xf>
    <xf numFmtId="0" fontId="2" fillId="2" borderId="74" xfId="0" applyFont="1" applyFill="1" applyBorder="1" applyAlignment="1">
      <alignment horizontal="center" vertical="center"/>
    </xf>
    <xf numFmtId="0" fontId="2" fillId="0" borderId="15" xfId="0" applyFont="1" applyBorder="1" applyAlignment="1">
      <alignment horizontal="left" vertical="center"/>
    </xf>
    <xf numFmtId="0" fontId="2" fillId="0" borderId="77" xfId="0" applyFont="1" applyBorder="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center" vertical="center"/>
    </xf>
    <xf numFmtId="14" fontId="28" fillId="0" borderId="2" xfId="2" applyNumberFormat="1" applyFont="1" applyBorder="1" applyAlignment="1">
      <alignment horizontal="right" vertical="center"/>
    </xf>
    <xf numFmtId="171" fontId="28" fillId="0" borderId="2" xfId="2" applyNumberFormat="1" applyFont="1" applyBorder="1" applyAlignment="1">
      <alignment horizontal="right" vertical="center"/>
    </xf>
    <xf numFmtId="0" fontId="7" fillId="0" borderId="27" xfId="0" applyFont="1" applyBorder="1" applyAlignment="1">
      <alignment horizontal="center" vertical="center"/>
    </xf>
    <xf numFmtId="0" fontId="2" fillId="0" borderId="38" xfId="0" applyFont="1" applyBorder="1" applyAlignment="1">
      <alignment horizontal="center" vertical="center"/>
    </xf>
    <xf numFmtId="0" fontId="2" fillId="0" borderId="94" xfId="0" applyFont="1" applyBorder="1" applyAlignment="1">
      <alignment horizontal="center" vertical="center"/>
    </xf>
    <xf numFmtId="0" fontId="2" fillId="0" borderId="7" xfId="0" applyFont="1" applyBorder="1" applyAlignment="1">
      <alignment horizontal="center" vertical="center"/>
    </xf>
    <xf numFmtId="0" fontId="2" fillId="0" borderId="26" xfId="0" applyFont="1" applyBorder="1" applyAlignment="1">
      <alignment horizontal="left" vertical="center"/>
    </xf>
    <xf numFmtId="0" fontId="2" fillId="0" borderId="95" xfId="0" applyFont="1" applyBorder="1" applyAlignment="1">
      <alignment horizontal="left" vertical="center"/>
    </xf>
    <xf numFmtId="0" fontId="2" fillId="0" borderId="49" xfId="0" applyFont="1" applyBorder="1" applyAlignment="1">
      <alignment horizontal="left" vertical="center"/>
    </xf>
    <xf numFmtId="0" fontId="2" fillId="0" borderId="79" xfId="0" applyFont="1" applyBorder="1" applyAlignment="1">
      <alignment horizontal="left"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27" xfId="0" applyFont="1" applyBorder="1" applyAlignment="1">
      <alignment horizontal="left" vertical="center"/>
    </xf>
    <xf numFmtId="0" fontId="2" fillId="0" borderId="72" xfId="0" applyFont="1" applyBorder="1" applyAlignment="1">
      <alignment horizontal="left" vertical="center"/>
    </xf>
    <xf numFmtId="0" fontId="2" fillId="0" borderId="91" xfId="0" applyFont="1" applyBorder="1" applyAlignment="1">
      <alignment horizontal="left" vertical="center"/>
    </xf>
    <xf numFmtId="0" fontId="2" fillId="0" borderId="56" xfId="0" applyFont="1" applyBorder="1" applyAlignment="1">
      <alignment horizontal="left" vertical="center"/>
    </xf>
    <xf numFmtId="0" fontId="2" fillId="14" borderId="2" xfId="0" applyFont="1" applyFill="1" applyBorder="1" applyAlignment="1">
      <alignment horizontal="left" vertical="center"/>
    </xf>
    <xf numFmtId="0" fontId="2" fillId="0" borderId="40" xfId="0" applyFont="1" applyBorder="1" applyAlignment="1">
      <alignment horizontal="left" vertical="center"/>
    </xf>
    <xf numFmtId="0" fontId="2" fillId="14" borderId="3" xfId="0" applyFont="1" applyFill="1" applyBorder="1" applyAlignment="1">
      <alignment horizontal="left" vertical="center"/>
    </xf>
    <xf numFmtId="0" fontId="2" fillId="14" borderId="53" xfId="0" applyFont="1" applyFill="1" applyBorder="1" applyAlignment="1" applyProtection="1">
      <alignment horizontal="left" vertical="center"/>
      <protection locked="0"/>
    </xf>
    <xf numFmtId="0" fontId="2" fillId="14" borderId="87" xfId="0" applyFont="1" applyFill="1" applyBorder="1" applyAlignment="1" applyProtection="1">
      <alignment horizontal="left" vertical="center"/>
      <protection locked="0"/>
    </xf>
    <xf numFmtId="0" fontId="2" fillId="15" borderId="15" xfId="0" applyFont="1" applyFill="1" applyBorder="1" applyAlignment="1">
      <alignment horizontal="left" vertical="center"/>
    </xf>
    <xf numFmtId="0" fontId="2" fillId="15" borderId="77" xfId="0" applyFont="1" applyFill="1" applyBorder="1" applyAlignment="1">
      <alignment horizontal="left" vertical="center"/>
    </xf>
    <xf numFmtId="0" fontId="2" fillId="14" borderId="15" xfId="0" applyFont="1" applyFill="1" applyBorder="1" applyAlignment="1">
      <alignment horizontal="left" vertical="center"/>
    </xf>
    <xf numFmtId="0" fontId="2" fillId="14" borderId="77" xfId="0" applyFont="1" applyFill="1" applyBorder="1" applyAlignment="1">
      <alignment horizontal="left" vertical="center"/>
    </xf>
    <xf numFmtId="0" fontId="2" fillId="0" borderId="76" xfId="0" applyFont="1" applyBorder="1" applyAlignment="1">
      <alignment horizontal="left" vertical="center"/>
    </xf>
    <xf numFmtId="0" fontId="2" fillId="0" borderId="93" xfId="0" applyFont="1" applyBorder="1" applyAlignment="1">
      <alignment horizontal="left" vertical="center"/>
    </xf>
    <xf numFmtId="0" fontId="2" fillId="14" borderId="26" xfId="0" applyFont="1" applyFill="1" applyBorder="1" applyAlignment="1">
      <alignment horizontal="left" vertical="center"/>
    </xf>
    <xf numFmtId="0" fontId="2" fillId="14" borderId="95" xfId="0" applyFont="1" applyFill="1" applyBorder="1" applyAlignment="1">
      <alignment horizontal="left" vertical="center"/>
    </xf>
    <xf numFmtId="0" fontId="2" fillId="0" borderId="2" xfId="0" applyFont="1" applyFill="1" applyBorder="1" applyAlignment="1">
      <alignment horizontal="left" vertical="center"/>
    </xf>
    <xf numFmtId="0" fontId="2" fillId="0" borderId="68" xfId="0" applyFont="1" applyBorder="1" applyAlignment="1">
      <alignment horizontal="left" vertical="center"/>
    </xf>
    <xf numFmtId="0" fontId="2" fillId="0" borderId="88" xfId="0" applyFont="1" applyBorder="1" applyAlignment="1">
      <alignment horizontal="left" vertical="center"/>
    </xf>
    <xf numFmtId="0" fontId="2" fillId="0" borderId="53" xfId="0" applyFont="1" applyBorder="1" applyAlignment="1">
      <alignment horizontal="left" vertical="center"/>
    </xf>
    <xf numFmtId="0" fontId="2" fillId="0" borderId="87" xfId="0" applyFont="1" applyBorder="1" applyAlignment="1">
      <alignment horizontal="left" vertical="center"/>
    </xf>
    <xf numFmtId="0" fontId="2" fillId="0" borderId="37" xfId="0" applyFont="1" applyBorder="1" applyAlignment="1">
      <alignment horizontal="left" vertical="center"/>
    </xf>
    <xf numFmtId="0" fontId="2" fillId="0" borderId="63" xfId="0" applyFont="1" applyBorder="1" applyAlignment="1">
      <alignment horizontal="left" vertical="center"/>
    </xf>
    <xf numFmtId="170" fontId="2" fillId="0" borderId="0" xfId="2" applyNumberFormat="1" applyFont="1" applyBorder="1" applyAlignment="1">
      <alignment horizontal="center" vertical="center"/>
    </xf>
    <xf numFmtId="0" fontId="32" fillId="0" borderId="0" xfId="0" applyFont="1" applyBorder="1" applyAlignment="1">
      <alignment horizontal="center" vertical="center"/>
    </xf>
    <xf numFmtId="0" fontId="29" fillId="11" borderId="17" xfId="0" applyFont="1" applyFill="1" applyBorder="1" applyAlignment="1">
      <alignment horizontal="center" vertical="center"/>
    </xf>
    <xf numFmtId="0" fontId="29" fillId="11" borderId="11" xfId="0" applyFont="1" applyFill="1" applyBorder="1" applyAlignment="1">
      <alignment horizontal="center" vertical="center"/>
    </xf>
    <xf numFmtId="0" fontId="7" fillId="5" borderId="17" xfId="0" applyFont="1" applyFill="1" applyBorder="1" applyAlignment="1">
      <alignment horizontal="left" vertical="center"/>
    </xf>
    <xf numFmtId="0" fontId="2" fillId="0" borderId="15" xfId="0" applyFont="1" applyBorder="1" applyAlignment="1">
      <alignment horizontal="left"/>
    </xf>
    <xf numFmtId="0" fontId="2" fillId="0" borderId="77" xfId="0" applyFont="1" applyBorder="1" applyAlignment="1">
      <alignment horizontal="left"/>
    </xf>
    <xf numFmtId="0" fontId="2" fillId="0" borderId="53" xfId="0" applyFont="1" applyBorder="1" applyAlignment="1">
      <alignment horizontal="left"/>
    </xf>
    <xf numFmtId="0" fontId="2" fillId="0" borderId="87" xfId="0" applyFont="1" applyBorder="1" applyAlignment="1">
      <alignment horizontal="left"/>
    </xf>
    <xf numFmtId="0" fontId="2" fillId="0" borderId="2" xfId="0" applyFont="1" applyBorder="1" applyAlignment="1">
      <alignment horizontal="left"/>
    </xf>
    <xf numFmtId="0" fontId="2" fillId="0" borderId="15" xfId="0" applyFont="1" applyBorder="1" applyAlignment="1"/>
    <xf numFmtId="0" fontId="2" fillId="0" borderId="77" xfId="0" applyFont="1" applyBorder="1" applyAlignment="1"/>
    <xf numFmtId="0" fontId="2" fillId="0" borderId="26" xfId="0" applyFont="1" applyBorder="1" applyAlignment="1"/>
    <xf numFmtId="0" fontId="2" fillId="0" borderId="95" xfId="0" applyFont="1" applyBorder="1" applyAlignment="1"/>
    <xf numFmtId="0" fontId="2" fillId="0" borderId="37" xfId="0" applyFont="1" applyBorder="1" applyAlignment="1"/>
    <xf numFmtId="0" fontId="2" fillId="0" borderId="63" xfId="0" applyFont="1" applyBorder="1" applyAlignment="1"/>
    <xf numFmtId="0" fontId="7" fillId="12" borderId="17" xfId="0" applyFont="1" applyFill="1" applyBorder="1" applyAlignment="1">
      <alignment horizontal="center" vertical="center"/>
    </xf>
    <xf numFmtId="0" fontId="7" fillId="12" borderId="12" xfId="0" applyFont="1" applyFill="1" applyBorder="1" applyAlignment="1">
      <alignment horizontal="center" vertical="center"/>
    </xf>
    <xf numFmtId="0" fontId="3" fillId="0" borderId="91" xfId="0" applyFont="1" applyBorder="1" applyAlignment="1">
      <alignment horizontal="center" vertical="center"/>
    </xf>
    <xf numFmtId="0" fontId="3" fillId="0" borderId="3" xfId="0" applyFont="1" applyBorder="1" applyAlignment="1">
      <alignment horizontal="center" vertical="center"/>
    </xf>
    <xf numFmtId="0" fontId="3" fillId="0" borderId="96" xfId="0" applyFont="1" applyBorder="1" applyAlignment="1">
      <alignment horizontal="center"/>
    </xf>
    <xf numFmtId="0" fontId="3" fillId="0" borderId="71" xfId="0" applyFont="1" applyBorder="1" applyAlignment="1">
      <alignment horizontal="center"/>
    </xf>
    <xf numFmtId="0" fontId="7" fillId="0" borderId="76" xfId="0" applyFont="1" applyBorder="1" applyAlignment="1">
      <alignment horizontal="center" vertical="center"/>
    </xf>
    <xf numFmtId="0" fontId="7" fillId="0" borderId="93" xfId="0" applyFont="1" applyBorder="1" applyAlignment="1">
      <alignment horizontal="center" vertical="center"/>
    </xf>
    <xf numFmtId="0" fontId="7" fillId="0" borderId="68" xfId="0" applyFont="1" applyBorder="1" applyAlignment="1">
      <alignment horizontal="center" vertical="center"/>
    </xf>
    <xf numFmtId="0" fontId="7" fillId="0" borderId="88" xfId="0" applyFont="1" applyBorder="1" applyAlignment="1">
      <alignment horizontal="center" vertical="center"/>
    </xf>
    <xf numFmtId="17" fontId="2" fillId="4" borderId="75" xfId="0" applyNumberFormat="1" applyFont="1" applyFill="1" applyBorder="1" applyAlignment="1">
      <alignment horizontal="center"/>
    </xf>
    <xf numFmtId="0" fontId="2" fillId="4" borderId="12" xfId="0" applyFont="1" applyFill="1" applyBorder="1" applyAlignment="1">
      <alignment horizontal="center"/>
    </xf>
    <xf numFmtId="0" fontId="2" fillId="4" borderId="11" xfId="0" applyFont="1" applyFill="1" applyBorder="1" applyAlignment="1">
      <alignment horizontal="center"/>
    </xf>
    <xf numFmtId="0" fontId="9" fillId="0" borderId="0" xfId="0" applyFont="1" applyAlignment="1">
      <alignment horizontal="center"/>
    </xf>
    <xf numFmtId="0" fontId="6" fillId="0" borderId="0" xfId="0" applyFont="1" applyAlignment="1">
      <alignment horizontal="center"/>
    </xf>
    <xf numFmtId="0" fontId="0" fillId="0" borderId="0" xfId="0" applyAlignment="1">
      <alignment horizontal="right"/>
    </xf>
    <xf numFmtId="0" fontId="7" fillId="0" borderId="0" xfId="0" applyFont="1" applyAlignment="1">
      <alignment horizontal="center"/>
    </xf>
    <xf numFmtId="0" fontId="30" fillId="0" borderId="0" xfId="0" applyFont="1" applyAlignment="1">
      <alignment horizontal="center"/>
    </xf>
    <xf numFmtId="0" fontId="2" fillId="0" borderId="0" xfId="0" applyFont="1" applyAlignment="1">
      <alignment horizontal="right"/>
    </xf>
    <xf numFmtId="0" fontId="7" fillId="0" borderId="35" xfId="0" applyFont="1" applyFill="1" applyBorder="1" applyAlignment="1">
      <alignment horizontal="left"/>
    </xf>
    <xf numFmtId="0" fontId="7" fillId="0" borderId="48" xfId="0" applyFont="1" applyFill="1" applyBorder="1" applyAlignment="1">
      <alignment horizontal="left"/>
    </xf>
    <xf numFmtId="0" fontId="7" fillId="2" borderId="97" xfId="0" applyFont="1" applyFill="1" applyBorder="1" applyAlignment="1">
      <alignment horizontal="left"/>
    </xf>
    <xf numFmtId="0" fontId="7" fillId="2" borderId="98" xfId="0" applyFont="1" applyFill="1" applyBorder="1" applyAlignment="1">
      <alignment horizontal="left"/>
    </xf>
    <xf numFmtId="0" fontId="7" fillId="2" borderId="99" xfId="0" applyFont="1" applyFill="1" applyBorder="1" applyAlignment="1">
      <alignment horizontal="left"/>
    </xf>
    <xf numFmtId="0" fontId="2" fillId="0" borderId="75" xfId="0" applyFont="1" applyBorder="1" applyAlignment="1">
      <alignment horizontal="left"/>
    </xf>
    <xf numFmtId="0" fontId="2" fillId="0" borderId="12" xfId="0" applyFont="1" applyBorder="1" applyAlignment="1">
      <alignment horizontal="left"/>
    </xf>
    <xf numFmtId="0" fontId="7" fillId="2" borderId="75" xfId="0" applyFont="1" applyFill="1" applyBorder="1" applyAlignment="1">
      <alignment horizontal="left" vertical="center"/>
    </xf>
    <xf numFmtId="0" fontId="7" fillId="2" borderId="74" xfId="0" applyFont="1" applyFill="1" applyBorder="1" applyAlignment="1">
      <alignment horizontal="left" vertical="center"/>
    </xf>
    <xf numFmtId="0" fontId="7" fillId="0" borderId="35" xfId="0" applyFont="1" applyFill="1" applyBorder="1" applyAlignment="1">
      <alignment horizontal="left" vertical="center" wrapText="1"/>
    </xf>
    <xf numFmtId="0" fontId="7" fillId="0" borderId="48" xfId="0" applyFont="1" applyFill="1" applyBorder="1" applyAlignment="1">
      <alignment horizontal="left" vertical="center" wrapText="1"/>
    </xf>
    <xf numFmtId="0" fontId="7" fillId="12" borderId="97" xfId="0" applyFont="1" applyFill="1" applyBorder="1" applyAlignment="1">
      <alignment horizontal="left"/>
    </xf>
    <xf numFmtId="0" fontId="7" fillId="12" borderId="98" xfId="0" applyFont="1" applyFill="1" applyBorder="1" applyAlignment="1">
      <alignment horizontal="left"/>
    </xf>
    <xf numFmtId="0" fontId="7" fillId="12" borderId="99" xfId="0" applyFont="1" applyFill="1" applyBorder="1" applyAlignment="1">
      <alignment horizontal="left"/>
    </xf>
    <xf numFmtId="0" fontId="7" fillId="12" borderId="75" xfId="0" applyFont="1" applyFill="1" applyBorder="1" applyAlignment="1">
      <alignment horizontal="left" vertical="center"/>
    </xf>
    <xf numFmtId="0" fontId="7" fillId="12" borderId="12" xfId="0" applyFont="1" applyFill="1" applyBorder="1" applyAlignment="1">
      <alignment horizontal="left" vertical="center"/>
    </xf>
    <xf numFmtId="0" fontId="7" fillId="12" borderId="74" xfId="0" applyFont="1" applyFill="1" applyBorder="1" applyAlignment="1">
      <alignment horizontal="left" vertical="center"/>
    </xf>
    <xf numFmtId="0" fontId="23" fillId="0" borderId="0" xfId="0" applyFont="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22" fillId="0" borderId="0" xfId="0" applyFont="1" applyAlignment="1">
      <alignment horizontal="center"/>
    </xf>
    <xf numFmtId="0" fontId="5" fillId="0" borderId="84" xfId="0" applyFont="1" applyBorder="1" applyAlignment="1">
      <alignment horizontal="center"/>
    </xf>
    <xf numFmtId="0" fontId="2" fillId="0" borderId="0" xfId="0" applyFont="1" applyBorder="1" applyAlignment="1">
      <alignment horizontal="left" wrapText="1"/>
    </xf>
    <xf numFmtId="0" fontId="2" fillId="0" borderId="0" xfId="0" applyFont="1" applyBorder="1" applyAlignment="1">
      <alignment horizontal="left"/>
    </xf>
    <xf numFmtId="0" fontId="6" fillId="0" borderId="58" xfId="0" applyFont="1" applyBorder="1" applyAlignment="1">
      <alignment horizontal="center"/>
    </xf>
    <xf numFmtId="0" fontId="2" fillId="0" borderId="12" xfId="0" applyFont="1" applyBorder="1" applyAlignment="1">
      <alignment horizontal="center"/>
    </xf>
    <xf numFmtId="0" fontId="2" fillId="0" borderId="11" xfId="0" applyFont="1" applyBorder="1" applyAlignment="1">
      <alignment horizontal="center"/>
    </xf>
    <xf numFmtId="17" fontId="2" fillId="4" borderId="17" xfId="0" applyNumberFormat="1" applyFont="1" applyFill="1" applyBorder="1" applyAlignment="1">
      <alignment horizontal="center"/>
    </xf>
    <xf numFmtId="17" fontId="2" fillId="4" borderId="12" xfId="0" applyNumberFormat="1" applyFont="1" applyFill="1" applyBorder="1" applyAlignment="1">
      <alignment horizontal="center"/>
    </xf>
    <xf numFmtId="17" fontId="2" fillId="4" borderId="11" xfId="0" applyNumberFormat="1" applyFont="1" applyFill="1" applyBorder="1" applyAlignment="1">
      <alignment horizontal="center"/>
    </xf>
  </cellXfs>
  <cellStyles count="14">
    <cellStyle name="Euro" xfId="1"/>
    <cellStyle name="Millares" xfId="2" builtinId="3"/>
    <cellStyle name="Millares [0]" xfId="3" builtinId="6"/>
    <cellStyle name="Millares [0] 4" xfId="4"/>
    <cellStyle name="Millares [0] 4 2" xfId="5"/>
    <cellStyle name="Millares [0]_Hoja1" xfId="6"/>
    <cellStyle name="Millares 4" xfId="7"/>
    <cellStyle name="Millares 4 2" xfId="8"/>
    <cellStyle name="Millares 5" xfId="9"/>
    <cellStyle name="Millares 5 2" xfId="10"/>
    <cellStyle name="Millares 6" xfId="11"/>
    <cellStyle name="Millares 6 2" xfId="12"/>
    <cellStyle name="Normal" xfId="0" builtinId="0"/>
    <cellStyle name="Porcentaje" xfId="13" builtinId="5"/>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1066801</xdr:colOff>
      <xdr:row>1</xdr:row>
      <xdr:rowOff>9525</xdr:rowOff>
    </xdr:from>
    <xdr:to>
      <xdr:col>1</xdr:col>
      <xdr:colOff>1076326</xdr:colOff>
      <xdr:row>3</xdr:row>
      <xdr:rowOff>0</xdr:rowOff>
    </xdr:to>
    <xdr:cxnSp macro="">
      <xdr:nvCxnSpPr>
        <xdr:cNvPr id="19" name="18 Conector recto"/>
        <xdr:cNvCxnSpPr/>
      </xdr:nvCxnSpPr>
      <xdr:spPr>
        <a:xfrm rot="5400000">
          <a:off x="628651" y="447675"/>
          <a:ext cx="885825" cy="9525"/>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200025</xdr:colOff>
      <xdr:row>1</xdr:row>
      <xdr:rowOff>104775</xdr:rowOff>
    </xdr:from>
    <xdr:to>
      <xdr:col>1</xdr:col>
      <xdr:colOff>866775</xdr:colOff>
      <xdr:row>2</xdr:row>
      <xdr:rowOff>333375</xdr:rowOff>
    </xdr:to>
    <xdr:pic>
      <xdr:nvPicPr>
        <xdr:cNvPr id="107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266700"/>
          <a:ext cx="6667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180092</xdr:rowOff>
    </xdr:from>
    <xdr:to>
      <xdr:col>1</xdr:col>
      <xdr:colOff>9525</xdr:colOff>
      <xdr:row>3</xdr:row>
      <xdr:rowOff>265959</xdr:rowOff>
    </xdr:to>
    <xdr:sp macro="" textlink="">
      <xdr:nvSpPr>
        <xdr:cNvPr id="10" name="Text Box 5"/>
        <xdr:cNvSpPr txBox="1">
          <a:spLocks noChangeArrowheads="1"/>
        </xdr:cNvSpPr>
      </xdr:nvSpPr>
      <xdr:spPr bwMode="auto">
        <a:xfrm>
          <a:off x="0" y="1237367"/>
          <a:ext cx="771525" cy="85867"/>
        </a:xfrm>
        <a:prstGeom prst="rect">
          <a:avLst/>
        </a:prstGeom>
        <a:noFill/>
        <a:ln w="9525">
          <a:noFill/>
          <a:miter lim="800000"/>
          <a:headEnd/>
          <a:tailEnd/>
        </a:ln>
      </xdr:spPr>
      <xdr:txBody>
        <a:bodyPr vertOverflow="clip" wrap="square" lIns="27432" tIns="18288" rIns="27432" bIns="0" anchor="t" upright="1"/>
        <a:lstStyle/>
        <a:p>
          <a:pPr algn="ctr" rtl="0">
            <a:defRPr sz="1000"/>
          </a:pPr>
          <a:r>
            <a:rPr lang="es-CO" sz="5400" b="0" i="0" strike="noStrike">
              <a:solidFill>
                <a:srgbClr val="000000"/>
              </a:solidFill>
              <a:latin typeface="Arial"/>
              <a:cs typeface="Arial"/>
            </a:rPr>
            <a:t>UNIVERSIDAD DE LA SALLE</a:t>
          </a:r>
        </a:p>
      </xdr:txBody>
    </xdr:sp>
    <xdr:clientData/>
  </xdr:twoCellAnchor>
  <xdr:twoCellAnchor editAs="oneCell">
    <xdr:from>
      <xdr:col>0</xdr:col>
      <xdr:colOff>66675</xdr:colOff>
      <xdr:row>1</xdr:row>
      <xdr:rowOff>95250</xdr:rowOff>
    </xdr:from>
    <xdr:to>
      <xdr:col>2</xdr:col>
      <xdr:colOff>314325</xdr:colOff>
      <xdr:row>2</xdr:row>
      <xdr:rowOff>323850</xdr:rowOff>
    </xdr:to>
    <xdr:pic>
      <xdr:nvPicPr>
        <xdr:cNvPr id="17493" name="6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257175"/>
          <a:ext cx="6667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xdr:row>
      <xdr:rowOff>104775</xdr:rowOff>
    </xdr:from>
    <xdr:to>
      <xdr:col>0</xdr:col>
      <xdr:colOff>685800</xdr:colOff>
      <xdr:row>2</xdr:row>
      <xdr:rowOff>333375</xdr:rowOff>
    </xdr:to>
    <xdr:pic>
      <xdr:nvPicPr>
        <xdr:cNvPr id="26774" name="5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66700"/>
          <a:ext cx="6667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733425</xdr:colOff>
      <xdr:row>1</xdr:row>
      <xdr:rowOff>314325</xdr:rowOff>
    </xdr:to>
    <xdr:pic>
      <xdr:nvPicPr>
        <xdr:cNvPr id="7194" name="5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6667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xdr:col>
      <xdr:colOff>571500</xdr:colOff>
      <xdr:row>1</xdr:row>
      <xdr:rowOff>266700</xdr:rowOff>
    </xdr:to>
    <xdr:pic>
      <xdr:nvPicPr>
        <xdr:cNvPr id="13337"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0"/>
          <a:ext cx="5238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733425</xdr:colOff>
      <xdr:row>2</xdr:row>
      <xdr:rowOff>0</xdr:rowOff>
    </xdr:to>
    <xdr:pic>
      <xdr:nvPicPr>
        <xdr:cNvPr id="33803" name="5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6667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0</xdr:row>
      <xdr:rowOff>38100</xdr:rowOff>
    </xdr:from>
    <xdr:to>
      <xdr:col>1</xdr:col>
      <xdr:colOff>733425</xdr:colOff>
      <xdr:row>2</xdr:row>
      <xdr:rowOff>0</xdr:rowOff>
    </xdr:to>
    <xdr:pic>
      <xdr:nvPicPr>
        <xdr:cNvPr id="33804" name="5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6667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xdr:colOff>
      <xdr:row>0</xdr:row>
      <xdr:rowOff>38100</xdr:rowOff>
    </xdr:from>
    <xdr:to>
      <xdr:col>1</xdr:col>
      <xdr:colOff>733425</xdr:colOff>
      <xdr:row>2</xdr:row>
      <xdr:rowOff>0</xdr:rowOff>
    </xdr:to>
    <xdr:pic>
      <xdr:nvPicPr>
        <xdr:cNvPr id="34823" name="5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6667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dmincha/Documents%20and%20Settings/JORGE/Escritorio/COSTOS%202008/EXTENSION%2008/DIPLOMADO%20PRUEBA%20GESTION%20DOCUMENT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0"/>
      <sheetName val="PRES´80"/>
      <sheetName val="PRESUP 100 "/>
      <sheetName val="resumen"/>
      <sheetName val="FORM.ADICIONAL"/>
    </sheetNames>
    <sheetDataSet>
      <sheetData sheetId="0" refreshError="1"/>
      <sheetData sheetId="1" refreshError="1"/>
      <sheetData sheetId="2" refreshError="1">
        <row r="10">
          <cell r="E10" t="str">
            <v>POR DEFINIR</v>
          </cell>
        </row>
      </sheetData>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ka Castro Hurtado" refreshedDate="41400.640503240742" createdVersion="4" refreshedVersion="4" minRefreshableVersion="3" recordCount="29">
  <cacheSource type="worksheet">
    <worksheetSource ref="A17:J46" sheet="EQUIVALENCIA PRESUP"/>
  </cacheSource>
  <cacheFields count="10">
    <cacheField name="RUBRO" numFmtId="0">
      <sharedItems containsSemiMixedTypes="0" containsString="0" containsNumber="1" containsInteger="1" minValue="15240501" maxValue="53050501" count="40">
        <n v="15321501"/>
        <n v="15240501"/>
        <n v="15280501"/>
        <n v="51050601"/>
        <n v="51050602"/>
        <n v="51052102"/>
        <n v="51053001"/>
        <n v="51053002"/>
        <n v="51056801"/>
        <n v="51056802"/>
        <n v="51103501"/>
        <n v="51109501"/>
        <n v="51109502"/>
        <n v="51109503"/>
        <n v="51109504"/>
        <n v="51150501"/>
        <n v="51201001"/>
        <n v="51300501"/>
        <n v="51350502"/>
        <n v="51351001"/>
        <n v="51580501"/>
        <n v="51951001"/>
        <n v="51952001"/>
        <n v="51952501"/>
        <n v="51953001"/>
        <n v="51959512"/>
        <n v="51959518"/>
        <n v="51959533"/>
        <n v="51959539"/>
        <n v="51959510" u="1"/>
        <n v="53050501" u="1"/>
        <n v="51054504" u="1"/>
        <n v="51956003" u="1"/>
        <n v="51052110" u="1"/>
        <n v="51452001" u="1"/>
        <n v="51550502" u="1"/>
        <n v="51550504" u="1"/>
        <n v="51550506" u="1"/>
        <n v="51451001" u="1"/>
        <n v="51350501" u="1"/>
      </sharedItems>
    </cacheField>
    <cacheField name="NOMBRE " numFmtId="0">
      <sharedItems count="51">
        <s v="EQUIPO DE LABORATORIO"/>
        <s v="MUEBLES, ENSERES Y EQUIPOS DE OFICINA"/>
        <s v="EQUIPO DE COMPUTO Y TELECOMUNICACIONES"/>
        <s v="SUELDOS PERSONAL DOCENTE"/>
        <s v="SUELDOS PERSONAL ADMINISTRATIVO"/>
        <s v="AUXILIO PRÁCTICAS ESTUDIANTES - GASTOS PERSONAL DOCENTE"/>
        <s v="PRESTACIONES SOCIALES PERSONAL DOCENTE"/>
        <s v="PRESTACIONES SOCIALES PERSONAL ADMINISTRATIVO"/>
        <s v="APORTES PARAFISCALES PERSONAL DOCENTE"/>
        <s v="APORTES PARAFISCALES PERSONAL ADMINISTRATIVO"/>
        <s v="HONORARIOS ASESORÍA TÉCNICA"/>
        <s v="HONORARIOS PROFESIONALES PERSONAL DOCENTE"/>
        <s v="HONORARIOS PROFESIONALES PERSONAL ADMINISTRATIVO"/>
        <s v="OTROS HONORARIOS PROFESIONALES"/>
        <s v="HONORARIOS DOCENTES INVITADOS"/>
        <s v="IMPUESTOS"/>
        <s v="ARRENDAMIENTO DE EDIFICIOS Y OTROS"/>
        <s v="SEGUROS, SUSTRACCIÓN, HURTOS Y OTROS"/>
        <s v="SERVICIOS PÚBLICOS (GAS)"/>
        <s v="GASTOS VARIOS"/>
        <s v="DISTRIBUCIÓN DE GASTOS REDISTRIBUIBLES"/>
        <s v="MATERIAL BIBLIOGRÁFICO"/>
        <s v="CONMEMORACIONES Y ATENCIONES"/>
        <s v="ELEMENTOS Y CONSUMO CAFETERIA"/>
        <s v="PAPELERÍA, UTILES DE ESCRITORIO Y OTROS"/>
        <s v="MATERIAL CONSUMO LABORATORIO"/>
        <s v="PUBLICIDAD Y PROPAGANDA"/>
        <s v="PROGRAMAS PAQUETES Y LICENCIAS"/>
        <s v="IMPREVISTOS PARA PROYECTOS DE INVESTIGACION"/>
        <s v="AUXILIO PRÁCTICAS ESTUDIANTES GASTOS GENERALES" u="1"/>
        <s v="ATENCIONES - COCTEL" u="1"/>
        <s v="PRESTACIONES SOCIALES PERSONAL ADMINISTR (30%)" u="1"/>
        <s v="PASAJES AEREOS,TERRESTRES, ALOJAMI Y ALIMENT" u="1"/>
        <s v="APORTES DOCENTES (26%)" u="1"/>
        <s v="REDISTRIBUCION DE GASTOS REDISTRIBUIBLES" u="1"/>
        <s v="SERVICIO VIGILANCIA" u="1"/>
        <s v="APORTES ADMINISTRATIVOS (23%)" u="1"/>
        <s v="REFRIGERIOS CONSUMO" u="1"/>
        <s v="MANTENIMIENTO REPARACIONES LOCATIVAS" u="1"/>
        <s v="ELEMENTOS DE CAFETERIA" u="1"/>
        <s v="MANTENIMIENTO EQUIPOS Y VARIOS" u="1"/>
        <s v="SERVICIO RED INTERNET" u="1"/>
        <s v="GASTOS PERSONAL DOCENTES INVESTIGADORES" u="1"/>
        <s v="AUXILIO PERSONAL DOCENTE (OTRAS ACTIVIDADES)" u="1"/>
        <s v="LLAMADAS NACIONAL, INTERNACIONAL" u="1"/>
        <s v="GASTOS GENERALES (OTRAS ACTIVIDADES)" u="1"/>
        <s v="CORREO, PORTES Y TELEGRAMAS" u="1"/>
        <s v="GASTOS NO OPERACIONALES" u="1"/>
        <s v="GASTOS GENERALES DOCENTES INVESTIGADORES" u="1"/>
        <s v="PRESTACIONES SOCIALES PERSONAL DOCENT (30%)" u="1"/>
        <s v="MATERIAL CONSUMO ASEO" u="1"/>
      </sharedItems>
    </cacheField>
    <cacheField name="FECHA ACT" numFmtId="0">
      <sharedItems containsSemiMixedTypes="0" containsNonDate="0" containsDate="1" containsString="0" minDate="2013-05-06T00:00:00" maxDate="2013-05-07T00:00:00"/>
    </cacheField>
    <cacheField name="UNIV" numFmtId="0">
      <sharedItems containsSemiMixedTypes="0" containsString="0" containsNumber="1" minValue="0" maxValue="5469600" count="20">
        <n v="0"/>
        <n v="1709226" u="1"/>
        <n v="0.23400000000000004" u="1"/>
        <n v="1574259" u="1"/>
        <n v="2726400" u="1"/>
        <n v="2840000" u="1"/>
        <n v="867000" u="1"/>
        <n v="434560" u="1"/>
        <n v="0.3" u="1"/>
        <n v="1680000" u="1"/>
        <n v="578000" u="1"/>
        <n v="651840" u="1"/>
        <n v="5442500" u="1"/>
        <n v="524753" u="1"/>
        <n v="1" u="1"/>
        <n v="569742" u="1"/>
        <n v="1200000" u="1"/>
        <n v="0.26" u="1"/>
        <n v="5469600" u="1"/>
        <n v="7.8000000000000014E-2" u="1"/>
      </sharedItems>
    </cacheField>
    <cacheField name="TIPO" numFmtId="0">
      <sharedItems/>
    </cacheField>
    <cacheField name="CTA" numFmtId="0">
      <sharedItems containsSemiMixedTypes="0" containsString="0" containsNumber="1" containsInteger="1" minValue="15240501" maxValue="51959539"/>
    </cacheField>
    <cacheField name="RUBRO2" numFmtId="0">
      <sharedItems containsSemiMixedTypes="0" containsString="0" containsNumber="1" containsInteger="1" minValue="15240501" maxValue="51959539"/>
    </cacheField>
    <cacheField name="NOMBRE 2" numFmtId="0">
      <sharedItems/>
    </cacheField>
    <cacheField name="TERC" numFmtId="0">
      <sharedItems containsSemiMixedTypes="0" containsString="0" containsNumber="1" minValue="0" maxValue="1" count="4">
        <n v="0"/>
        <n v="0.2" u="1"/>
        <n v="1" u="1"/>
        <n v="0.05" u="1"/>
      </sharedItems>
    </cacheField>
    <cacheField name="TIPO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x v="0"/>
    <x v="0"/>
    <d v="2013-05-06T00:00:00"/>
    <x v="0"/>
    <s v="INVERSION"/>
    <n v="15321501"/>
    <n v="15321501"/>
    <s v="EQUIPO DE LABORATORIO"/>
    <x v="0"/>
    <s v="INVERSION"/>
  </r>
  <r>
    <x v="1"/>
    <x v="1"/>
    <d v="2013-05-06T00:00:00"/>
    <x v="0"/>
    <s v="INVERSION"/>
    <n v="15240501"/>
    <n v="15240501"/>
    <s v="MUEBLES, ENSERES Y EQUIPOS DE OFICINA"/>
    <x v="0"/>
    <s v="INVERSION"/>
  </r>
  <r>
    <x v="2"/>
    <x v="2"/>
    <d v="2013-05-06T00:00:00"/>
    <x v="0"/>
    <s v="INVERSION"/>
    <n v="15280501"/>
    <n v="15280501"/>
    <s v="EQUIPO DE COMPUTO Y TELECOMUNICACIONES"/>
    <x v="0"/>
    <s v="INVERSION"/>
  </r>
  <r>
    <x v="3"/>
    <x v="3"/>
    <d v="2013-05-06T00:00:00"/>
    <x v="0"/>
    <s v="RECURSO HUMANO"/>
    <n v="51050601"/>
    <n v="51050601"/>
    <s v="SUELDOS PERSONAL DOCENTE"/>
    <x v="0"/>
    <s v="RECURSO HUMANO"/>
  </r>
  <r>
    <x v="4"/>
    <x v="4"/>
    <d v="2013-05-06T00:00:00"/>
    <x v="0"/>
    <s v="RECURSO HUMANO"/>
    <n v="51050602"/>
    <n v="51050602"/>
    <s v="SUELDOS PERSONAL ADMINISTRATIVO"/>
    <x v="0"/>
    <s v="RECURSO HUMANO"/>
  </r>
  <r>
    <x v="5"/>
    <x v="5"/>
    <d v="2013-05-06T00:00:00"/>
    <x v="0"/>
    <s v="RECURSO HUMANO"/>
    <n v="51052102"/>
    <n v="51052102"/>
    <s v="AUXILIO PRÁCTICAS ESTUDIANTES - GASTOS PERSONAL DOCENTE"/>
    <x v="0"/>
    <s v="RECURSO HUMANO"/>
  </r>
  <r>
    <x v="6"/>
    <x v="6"/>
    <d v="2013-05-06T00:00:00"/>
    <x v="0"/>
    <s v="RECURSO HUMANO"/>
    <n v="51053001"/>
    <n v="51053001"/>
    <s v="PRESTACIONES SOCIALES PERSONAL DOCENTE"/>
    <x v="0"/>
    <s v="RECURSO HUMANO"/>
  </r>
  <r>
    <x v="7"/>
    <x v="7"/>
    <d v="2013-05-06T00:00:00"/>
    <x v="0"/>
    <s v="RECURSO HUMANO"/>
    <n v="51053002"/>
    <n v="51053002"/>
    <s v="PRESTACIONES SOCIALES PERSONAL ADMINISTRATIVO"/>
    <x v="0"/>
    <s v="RECURSO HUMANO"/>
  </r>
  <r>
    <x v="8"/>
    <x v="8"/>
    <d v="2013-05-06T00:00:00"/>
    <x v="0"/>
    <s v="RECURSO HUMANO"/>
    <n v="51056801"/>
    <n v="51056801"/>
    <s v="APORTES PARAFISCALES PERSONAL DOCENTE"/>
    <x v="0"/>
    <s v="RECURSO HUMANO"/>
  </r>
  <r>
    <x v="9"/>
    <x v="9"/>
    <d v="2013-05-06T00:00:00"/>
    <x v="0"/>
    <s v="RECURSO HUMANO"/>
    <n v="51056802"/>
    <n v="51056802"/>
    <s v="APORTES PARAFISCALES PERSONAL ADMINISTRATIVO"/>
    <x v="0"/>
    <s v="RECURSO HUMANO"/>
  </r>
  <r>
    <x v="10"/>
    <x v="10"/>
    <d v="2013-05-06T00:00:00"/>
    <x v="0"/>
    <s v="RECURSO HUMANO"/>
    <n v="51103501"/>
    <n v="51103501"/>
    <s v="HONORARIOS ASESORÍA TÉCNICA"/>
    <x v="0"/>
    <s v="RECURSO HUMANO"/>
  </r>
  <r>
    <x v="11"/>
    <x v="11"/>
    <d v="2013-05-06T00:00:00"/>
    <x v="0"/>
    <s v="RECURSO HUMANO"/>
    <n v="51109501"/>
    <n v="51109501"/>
    <s v="HONORARIOS PROFESIONALES PERSONAL DOCENTE"/>
    <x v="0"/>
    <s v="RECURSO HUMANO"/>
  </r>
  <r>
    <x v="12"/>
    <x v="12"/>
    <d v="2013-05-06T00:00:00"/>
    <x v="0"/>
    <s v="RECURSO HUMANO"/>
    <n v="51109502"/>
    <n v="51109502"/>
    <s v="HONORARIOS PROFESIONALES PERSONAL ADMINISTRATIVO"/>
    <x v="0"/>
    <s v="RECURSO HUMANO"/>
  </r>
  <r>
    <x v="13"/>
    <x v="13"/>
    <d v="2013-05-06T00:00:00"/>
    <x v="0"/>
    <s v="RECURSO HUMANO"/>
    <n v="51109503"/>
    <n v="51109503"/>
    <s v="OTROS HONORARIOS PROFESIONALES"/>
    <x v="0"/>
    <s v="RECURSO HUMANO"/>
  </r>
  <r>
    <x v="14"/>
    <x v="14"/>
    <d v="2013-05-06T00:00:00"/>
    <x v="0"/>
    <s v="RECURSO HUMANO"/>
    <n v="51109504"/>
    <n v="51109504"/>
    <s v="HONORARIOS DOCENTES INVITADOS"/>
    <x v="0"/>
    <s v="RECURSO HUMANO"/>
  </r>
  <r>
    <x v="15"/>
    <x v="15"/>
    <d v="2013-05-06T00:00:00"/>
    <x v="0"/>
    <s v="COSTO FINANCIERO"/>
    <n v="51150501"/>
    <n v="51150501"/>
    <s v="IMPUESTOS"/>
    <x v="0"/>
    <s v="COSTO FINANCIERO"/>
  </r>
  <r>
    <x v="16"/>
    <x v="16"/>
    <d v="2013-05-06T00:00:00"/>
    <x v="0"/>
    <s v="EQUIPOS E INFRAESTRUCTURA"/>
    <n v="51201001"/>
    <n v="51201001"/>
    <s v="ARRENDAMIENTO DE EDIFICIOS Y OTROS"/>
    <x v="0"/>
    <s v="EQUIPOS E INFRAESTRUCTURA"/>
  </r>
  <r>
    <x v="17"/>
    <x v="17"/>
    <d v="2013-05-06T00:00:00"/>
    <x v="0"/>
    <s v="OTROS"/>
    <n v="51300501"/>
    <n v="51300501"/>
    <s v="SEGUROS, SUSTRACCIÓN, HURTOS Y OTROS"/>
    <x v="0"/>
    <s v="OTROS"/>
  </r>
  <r>
    <x v="18"/>
    <x v="18"/>
    <d v="2013-05-06T00:00:00"/>
    <x v="0"/>
    <s v="PUBLICIDAD Y MERCADEO"/>
    <n v="51350502"/>
    <n v="51350502"/>
    <s v="SERVICIOS PÚBLICOS (GAS)"/>
    <x v="0"/>
    <s v="PUBLICIDAD Y MERCADEO"/>
  </r>
  <r>
    <x v="19"/>
    <x v="19"/>
    <d v="2013-05-06T00:00:00"/>
    <x v="0"/>
    <s v="OTROS"/>
    <n v="51351001"/>
    <n v="51351001"/>
    <s v="GASTOS VARIOS"/>
    <x v="0"/>
    <s v="OTROS"/>
  </r>
  <r>
    <x v="20"/>
    <x v="20"/>
    <d v="2013-05-06T00:00:00"/>
    <x v="0"/>
    <s v="G.INDIRECTOS"/>
    <n v="51580501"/>
    <n v="51580501"/>
    <s v="DISTRIBUCIÓN DE GASTOS REDISTRIBUIBLES"/>
    <x v="0"/>
    <s v="G.INDIRECTOS"/>
  </r>
  <r>
    <x v="21"/>
    <x v="21"/>
    <d v="2013-05-06T00:00:00"/>
    <x v="0"/>
    <s v="MATERIAL DE ENSEÑANZA"/>
    <n v="51951001"/>
    <n v="51951001"/>
    <s v="MATERIAL BIBLIOGRÁFICO"/>
    <x v="0"/>
    <s v="MATERIAL DE ENSEÑANZA"/>
  </r>
  <r>
    <x v="22"/>
    <x v="22"/>
    <d v="2013-05-06T00:00:00"/>
    <x v="0"/>
    <s v="PUBLICIDAD/REFRIGERIOS"/>
    <n v="51952001"/>
    <n v="51952001"/>
    <s v="CONMEMORACIONES Y ATENCIONES"/>
    <x v="0"/>
    <s v="PUBLICIDAD/REFRIGERIOS"/>
  </r>
  <r>
    <x v="23"/>
    <x v="23"/>
    <d v="2013-05-06T00:00:00"/>
    <x v="0"/>
    <s v="REFRIGERIOS"/>
    <n v="51952501"/>
    <n v="51952501"/>
    <s v="ELEMENTOS Y CONSUMO CAFETERIA"/>
    <x v="0"/>
    <s v="REFRIGERIOS"/>
  </r>
  <r>
    <x v="24"/>
    <x v="24"/>
    <d v="2013-05-06T00:00:00"/>
    <x v="0"/>
    <s v="MATERIAL DE ENSEÑANZA"/>
    <n v="51953001"/>
    <n v="51953001"/>
    <s v="PAPELERÍA, UTILES DE ESCRITORIO Y OTROS"/>
    <x v="0"/>
    <s v="MATERIAL DE ENSEÑANZA"/>
  </r>
  <r>
    <x v="25"/>
    <x v="25"/>
    <d v="2013-05-06T00:00:00"/>
    <x v="0"/>
    <s v="MATERIAL DE ENSEÑANZA"/>
    <n v="51959512"/>
    <n v="51959512"/>
    <s v="MATERIAL CONSUMO LABORATORIO"/>
    <x v="0"/>
    <s v="MATERIAL DE ENSEÑANZA"/>
  </r>
  <r>
    <x v="26"/>
    <x v="26"/>
    <d v="2013-05-06T00:00:00"/>
    <x v="0"/>
    <s v="PUBLICIDAD"/>
    <n v="51959518"/>
    <n v="51959518"/>
    <s v="PUBLICIDAD Y PROPAGANDA"/>
    <x v="0"/>
    <s v="PUBLICIDAD"/>
  </r>
  <r>
    <x v="27"/>
    <x v="27"/>
    <d v="2013-05-06T00:00:00"/>
    <x v="0"/>
    <s v="EQUIPOS E INFRAESTRUCTURA"/>
    <n v="51959533"/>
    <n v="51959533"/>
    <s v="PROGRAMAS PAQUETES Y LICENCIAS"/>
    <x v="0"/>
    <s v="EQUIPOS E INFRAESTRUCTURA"/>
  </r>
  <r>
    <x v="28"/>
    <x v="28"/>
    <d v="2013-05-06T00:00:00"/>
    <x v="0"/>
    <s v="G.INDIRECTOS"/>
    <n v="51959539"/>
    <n v="51959539"/>
    <s v="IMPREVISTOS PARA PROYECTOS DE INVESTIGACION"/>
    <x v="0"/>
    <s v="G.INDIRECTO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compact="0" compactData="0" multipleFieldFilters="0">
  <location ref="A4:D5" firstHeaderRow="1" firstDataRow="1" firstDataCol="4"/>
  <pivotFields count="10">
    <pivotField axis="axisRow" compact="0" outline="0" showAll="0" defaultSubtotal="0">
      <items count="40">
        <item x="1"/>
        <item x="2"/>
        <item x="0"/>
        <item x="3"/>
        <item x="4"/>
        <item x="5"/>
        <item m="1" x="33"/>
        <item x="6"/>
        <item x="7"/>
        <item m="1" x="31"/>
        <item x="8"/>
        <item x="9"/>
        <item x="10"/>
        <item x="11"/>
        <item x="13"/>
        <item x="15"/>
        <item x="16"/>
        <item x="17"/>
        <item m="1" x="39"/>
        <item x="18"/>
        <item x="19"/>
        <item m="1" x="38"/>
        <item m="1" x="34"/>
        <item m="1" x="35"/>
        <item m="1" x="36"/>
        <item m="1" x="37"/>
        <item x="20"/>
        <item x="22"/>
        <item x="23"/>
        <item x="24"/>
        <item m="1" x="32"/>
        <item m="1" x="29"/>
        <item x="25"/>
        <item x="26"/>
        <item x="27"/>
        <item x="28"/>
        <item m="1" x="30"/>
        <item x="12"/>
        <item x="14"/>
        <item x="21"/>
      </items>
    </pivotField>
    <pivotField axis="axisRow" compact="0" outline="0" showAll="0" defaultSubtotal="0">
      <items count="51">
        <item m="1" x="36"/>
        <item m="1" x="33"/>
        <item x="16"/>
        <item m="1" x="30"/>
        <item m="1" x="43"/>
        <item x="5"/>
        <item m="1" x="29"/>
        <item x="22"/>
        <item m="1" x="46"/>
        <item m="1" x="39"/>
        <item x="2"/>
        <item x="0"/>
        <item m="1" x="45"/>
        <item m="1" x="48"/>
        <item m="1" x="47"/>
        <item m="1" x="42"/>
        <item x="19"/>
        <item x="10"/>
        <item x="11"/>
        <item x="28"/>
        <item x="15"/>
        <item m="1" x="44"/>
        <item m="1" x="40"/>
        <item m="1" x="38"/>
        <item m="1" x="50"/>
        <item x="25"/>
        <item x="1"/>
        <item x="13"/>
        <item x="24"/>
        <item m="1" x="32"/>
        <item m="1" x="31"/>
        <item m="1" x="49"/>
        <item x="27"/>
        <item x="26"/>
        <item m="1" x="34"/>
        <item m="1" x="37"/>
        <item x="17"/>
        <item m="1" x="41"/>
        <item m="1" x="35"/>
        <item x="4"/>
        <item x="3"/>
        <item x="6"/>
        <item x="7"/>
        <item x="8"/>
        <item x="9"/>
        <item x="12"/>
        <item x="14"/>
        <item x="18"/>
        <item x="20"/>
        <item x="21"/>
        <item x="23"/>
      </items>
    </pivotField>
    <pivotField compact="0" numFmtId="14" outline="0" showAll="0" defaultSubtotal="0"/>
    <pivotField axis="axisRow" compact="0" numFmtId="171" outline="0" showAll="0" defaultSubtotal="0">
      <items count="20">
        <item h="1" x="0"/>
        <item m="1" x="10"/>
        <item m="1" x="5"/>
        <item m="1" x="7"/>
        <item m="1" x="12"/>
        <item m="1" x="3"/>
        <item m="1" x="16"/>
        <item m="1" x="13"/>
        <item m="1" x="4"/>
        <item m="1" x="11"/>
        <item m="1" x="18"/>
        <item m="1" x="1"/>
        <item m="1" x="6"/>
        <item m="1" x="9"/>
        <item m="1" x="15"/>
        <item m="1" x="14"/>
        <item m="1" x="8"/>
        <item m="1" x="17"/>
        <item m="1" x="2"/>
        <item m="1" x="19"/>
      </items>
    </pivotField>
    <pivotField compact="0" outline="0" showAll="0" defaultSubtotal="0"/>
    <pivotField compact="0" outline="0" showAll="0" defaultSubtotal="0"/>
    <pivotField compact="0" outline="0" showAll="0" defaultSubtotal="0"/>
    <pivotField compact="0" outline="0" showAll="0" defaultSubtotal="0"/>
    <pivotField axis="axisRow" compact="0" numFmtId="171" outline="0" showAll="0" defaultSubtotal="0">
      <items count="4">
        <item x="0"/>
        <item m="1" x="2"/>
        <item m="1" x="1"/>
        <item m="1" x="3"/>
      </items>
    </pivotField>
    <pivotField compact="0" outline="0" showAll="0" defaultSubtotal="0"/>
  </pivotFields>
  <rowFields count="4">
    <field x="0"/>
    <field x="1"/>
    <field x="3"/>
    <field x="8"/>
  </rowFields>
  <rowItems count="1">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9.bin"/><Relationship Id="rId1" Type="http://schemas.openxmlformats.org/officeDocument/2006/relationships/pivotTable" Target="../pivotTables/pivotTable1.xml"/><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2"/>
  <sheetViews>
    <sheetView workbookViewId="0">
      <selection activeCell="H3" sqref="H3"/>
    </sheetView>
  </sheetViews>
  <sheetFormatPr baseColWidth="10" defaultRowHeight="12.75" x14ac:dyDescent="0.2"/>
  <cols>
    <col min="1" max="1" width="1.85546875" style="262" customWidth="1"/>
    <col min="2" max="2" width="37.42578125" style="262" customWidth="1"/>
    <col min="3" max="3" width="13.7109375" style="262" customWidth="1"/>
    <col min="4" max="7" width="11.42578125" style="262"/>
    <col min="8" max="8" width="14.85546875" style="262" customWidth="1"/>
    <col min="9" max="16384" width="11.42578125" style="262"/>
  </cols>
  <sheetData>
    <row r="2" spans="2:12" ht="39.950000000000003" customHeight="1" x14ac:dyDescent="0.2">
      <c r="B2" s="700" t="s">
        <v>216</v>
      </c>
      <c r="C2" s="701"/>
      <c r="D2" s="701"/>
      <c r="E2" s="701"/>
      <c r="F2" s="701"/>
      <c r="G2" s="181" t="s">
        <v>213</v>
      </c>
      <c r="H2" s="252">
        <v>41654</v>
      </c>
      <c r="J2" s="259"/>
      <c r="K2" s="259"/>
    </row>
    <row r="3" spans="2:12" ht="30.75" customHeight="1" x14ac:dyDescent="0.2">
      <c r="B3" s="702"/>
      <c r="C3" s="703"/>
      <c r="D3" s="703"/>
      <c r="E3" s="703"/>
      <c r="F3" s="703"/>
      <c r="G3" s="181" t="s">
        <v>214</v>
      </c>
      <c r="H3" s="253">
        <v>7</v>
      </c>
      <c r="J3" s="259"/>
      <c r="K3" s="259"/>
    </row>
    <row r="5" spans="2:12" x14ac:dyDescent="0.2">
      <c r="B5" s="486" t="s">
        <v>290</v>
      </c>
      <c r="C5" s="713" t="s">
        <v>191</v>
      </c>
      <c r="D5" s="714"/>
      <c r="E5" s="714"/>
      <c r="F5" s="714"/>
      <c r="G5" s="714"/>
      <c r="H5" s="715"/>
    </row>
    <row r="6" spans="2:12" x14ac:dyDescent="0.2">
      <c r="B6" s="487"/>
      <c r="C6" s="170" t="s">
        <v>192</v>
      </c>
      <c r="D6" s="170"/>
      <c r="E6" s="170" t="s">
        <v>193</v>
      </c>
      <c r="F6" s="170"/>
      <c r="G6" s="170" t="s">
        <v>194</v>
      </c>
      <c r="H6" s="474"/>
    </row>
    <row r="7" spans="2:12" ht="6" customHeight="1" x14ac:dyDescent="0.2"/>
    <row r="8" spans="2:12" ht="15" customHeight="1" x14ac:dyDescent="0.2">
      <c r="B8" s="475" t="s">
        <v>195</v>
      </c>
      <c r="C8" s="476"/>
      <c r="D8" s="476"/>
      <c r="E8" s="476"/>
      <c r="F8" s="476"/>
      <c r="G8" s="476"/>
      <c r="H8" s="477"/>
      <c r="L8" s="478"/>
    </row>
    <row r="9" spans="2:12" ht="6" customHeight="1" x14ac:dyDescent="0.2"/>
    <row r="10" spans="2:12" ht="15" customHeight="1" x14ac:dyDescent="0.2">
      <c r="B10" s="475" t="s">
        <v>40</v>
      </c>
      <c r="C10" s="574"/>
      <c r="D10" s="476"/>
      <c r="E10" s="476"/>
      <c r="F10" s="476"/>
      <c r="G10" s="476"/>
      <c r="H10" s="477"/>
    </row>
    <row r="11" spans="2:12" ht="6" customHeight="1" x14ac:dyDescent="0.2"/>
    <row r="12" spans="2:12" ht="15" customHeight="1" x14ac:dyDescent="0.2">
      <c r="B12" s="475" t="s">
        <v>196</v>
      </c>
      <c r="C12" s="488"/>
      <c r="D12" s="476"/>
      <c r="E12" s="476"/>
      <c r="F12" s="476"/>
      <c r="G12" s="476"/>
      <c r="H12" s="477"/>
    </row>
    <row r="13" spans="2:12" ht="6" customHeight="1" x14ac:dyDescent="0.2"/>
    <row r="14" spans="2:12" x14ac:dyDescent="0.2">
      <c r="B14" s="479" t="s">
        <v>197</v>
      </c>
      <c r="C14" s="480"/>
      <c r="D14" s="480"/>
      <c r="E14" s="480"/>
      <c r="F14" s="480"/>
      <c r="G14" s="480"/>
      <c r="H14" s="481"/>
    </row>
    <row r="15" spans="2:12" ht="23.25" customHeight="1" x14ac:dyDescent="0.2">
      <c r="B15" s="704"/>
      <c r="C15" s="705"/>
      <c r="D15" s="705"/>
      <c r="E15" s="705"/>
      <c r="F15" s="705"/>
      <c r="G15" s="705"/>
      <c r="H15" s="706"/>
    </row>
    <row r="16" spans="2:12" ht="6" customHeight="1" x14ac:dyDescent="0.2">
      <c r="B16" s="286"/>
      <c r="C16" s="286"/>
      <c r="D16" s="286"/>
      <c r="E16" s="286"/>
      <c r="F16" s="286"/>
      <c r="G16" s="286"/>
      <c r="H16" s="286"/>
    </row>
    <row r="17" spans="2:8" x14ac:dyDescent="0.2">
      <c r="B17" s="479" t="s">
        <v>291</v>
      </c>
      <c r="C17" s="480"/>
      <c r="D17" s="480"/>
      <c r="E17" s="480"/>
      <c r="F17" s="480"/>
      <c r="G17" s="480"/>
      <c r="H17" s="481"/>
    </row>
    <row r="18" spans="2:8" ht="29.25" customHeight="1" x14ac:dyDescent="0.2">
      <c r="B18" s="710"/>
      <c r="C18" s="711"/>
      <c r="D18" s="711"/>
      <c r="E18" s="711"/>
      <c r="F18" s="711"/>
      <c r="G18" s="711"/>
      <c r="H18" s="712"/>
    </row>
    <row r="19" spans="2:8" ht="6" customHeight="1" x14ac:dyDescent="0.2">
      <c r="B19" s="286"/>
      <c r="C19" s="286"/>
      <c r="D19" s="286"/>
      <c r="E19" s="286"/>
      <c r="F19" s="286"/>
      <c r="G19" s="286"/>
      <c r="H19" s="286"/>
    </row>
    <row r="20" spans="2:8" x14ac:dyDescent="0.2">
      <c r="B20" s="479" t="s">
        <v>198</v>
      </c>
      <c r="C20" s="480"/>
      <c r="D20" s="480"/>
      <c r="E20" s="480"/>
      <c r="F20" s="480"/>
      <c r="G20" s="480"/>
      <c r="H20" s="481"/>
    </row>
    <row r="21" spans="2:8" ht="30" customHeight="1" x14ac:dyDescent="0.2">
      <c r="B21" s="704"/>
      <c r="C21" s="705"/>
      <c r="D21" s="705"/>
      <c r="E21" s="705"/>
      <c r="F21" s="705"/>
      <c r="G21" s="705"/>
      <c r="H21" s="706"/>
    </row>
    <row r="22" spans="2:8" ht="6" customHeight="1" x14ac:dyDescent="0.2">
      <c r="B22" s="286"/>
      <c r="C22" s="286"/>
      <c r="D22" s="286"/>
      <c r="E22" s="286"/>
      <c r="F22" s="286"/>
      <c r="G22" s="286"/>
      <c r="H22" s="286"/>
    </row>
    <row r="23" spans="2:8" x14ac:dyDescent="0.2">
      <c r="B23" s="479" t="s">
        <v>199</v>
      </c>
      <c r="C23" s="480"/>
      <c r="D23" s="480"/>
      <c r="E23" s="480"/>
      <c r="F23" s="480"/>
      <c r="G23" s="480"/>
      <c r="H23" s="481"/>
    </row>
    <row r="24" spans="2:8" ht="15" customHeight="1" x14ac:dyDescent="0.2">
      <c r="B24" s="482"/>
      <c r="C24" s="483"/>
      <c r="D24" s="483"/>
      <c r="E24" s="483"/>
      <c r="F24" s="483"/>
      <c r="G24" s="483"/>
      <c r="H24" s="484"/>
    </row>
    <row r="25" spans="2:8" ht="6" customHeight="1" x14ac:dyDescent="0.2"/>
    <row r="26" spans="2:8" x14ac:dyDescent="0.2">
      <c r="B26" s="479" t="s">
        <v>200</v>
      </c>
      <c r="C26" s="480"/>
      <c r="D26" s="480"/>
      <c r="E26" s="480"/>
      <c r="F26" s="480"/>
      <c r="G26" s="480"/>
      <c r="H26" s="481"/>
    </row>
    <row r="27" spans="2:8" ht="15" customHeight="1" x14ac:dyDescent="0.2">
      <c r="B27" s="482"/>
      <c r="C27" s="483"/>
      <c r="D27" s="483"/>
      <c r="E27" s="483"/>
      <c r="F27" s="483"/>
      <c r="G27" s="483"/>
      <c r="H27" s="484"/>
    </row>
    <row r="28" spans="2:8" ht="6" customHeight="1" x14ac:dyDescent="0.2">
      <c r="B28" s="286"/>
      <c r="C28" s="286"/>
      <c r="D28" s="286"/>
      <c r="E28" s="286"/>
      <c r="F28" s="286"/>
      <c r="G28" s="286"/>
      <c r="H28" s="286"/>
    </row>
    <row r="29" spans="2:8" x14ac:dyDescent="0.2">
      <c r="B29" s="479" t="s">
        <v>17</v>
      </c>
      <c r="C29" s="480"/>
      <c r="D29" s="480"/>
      <c r="E29" s="480"/>
      <c r="F29" s="480"/>
      <c r="G29" s="480"/>
      <c r="H29" s="481"/>
    </row>
    <row r="30" spans="2:8" ht="30" customHeight="1" x14ac:dyDescent="0.2">
      <c r="B30" s="704"/>
      <c r="C30" s="705"/>
      <c r="D30" s="705"/>
      <c r="E30" s="705"/>
      <c r="F30" s="705"/>
      <c r="G30" s="705"/>
      <c r="H30" s="706"/>
    </row>
    <row r="31" spans="2:8" ht="6" customHeight="1" x14ac:dyDescent="0.2"/>
    <row r="32" spans="2:8" x14ac:dyDescent="0.2">
      <c r="B32" s="479" t="s">
        <v>201</v>
      </c>
      <c r="C32" s="480"/>
      <c r="D32" s="480"/>
      <c r="E32" s="480"/>
      <c r="F32" s="480"/>
      <c r="G32" s="480"/>
      <c r="H32" s="481"/>
    </row>
    <row r="33" spans="2:8" ht="20.25" customHeight="1" x14ac:dyDescent="0.2">
      <c r="B33" s="704"/>
      <c r="C33" s="705"/>
      <c r="D33" s="705"/>
      <c r="E33" s="705"/>
      <c r="F33" s="705"/>
      <c r="G33" s="705"/>
      <c r="H33" s="706"/>
    </row>
    <row r="34" spans="2:8" ht="20.25" customHeight="1" x14ac:dyDescent="0.2"/>
    <row r="35" spans="2:8" ht="15" customHeight="1" x14ac:dyDescent="0.2">
      <c r="B35" s="475" t="s">
        <v>202</v>
      </c>
      <c r="C35" s="476"/>
      <c r="D35" s="476"/>
      <c r="E35" s="476"/>
      <c r="F35" s="476"/>
      <c r="G35" s="476"/>
      <c r="H35" s="477"/>
    </row>
    <row r="36" spans="2:8" ht="15" customHeight="1" x14ac:dyDescent="0.2">
      <c r="B36" s="475" t="s">
        <v>203</v>
      </c>
      <c r="C36" s="485"/>
      <c r="D36" s="476"/>
      <c r="E36" s="476"/>
      <c r="F36" s="476"/>
      <c r="G36" s="476"/>
      <c r="H36" s="477"/>
    </row>
    <row r="37" spans="2:8" ht="30" customHeight="1" x14ac:dyDescent="0.2">
      <c r="B37" s="475" t="s">
        <v>204</v>
      </c>
      <c r="C37" s="707"/>
      <c r="D37" s="707"/>
      <c r="E37" s="707"/>
      <c r="F37" s="707"/>
      <c r="G37" s="707"/>
      <c r="H37" s="708"/>
    </row>
    <row r="38" spans="2:8" ht="15" customHeight="1" x14ac:dyDescent="0.2">
      <c r="B38" s="475" t="s">
        <v>205</v>
      </c>
      <c r="C38" s="476"/>
      <c r="D38" s="476"/>
      <c r="E38" s="476"/>
      <c r="F38" s="476"/>
      <c r="G38" s="476"/>
      <c r="H38" s="477"/>
    </row>
    <row r="39" spans="2:8" ht="15" customHeight="1" x14ac:dyDescent="0.2">
      <c r="B39" s="475" t="s">
        <v>206</v>
      </c>
      <c r="C39" s="476"/>
      <c r="D39" s="476"/>
      <c r="E39" s="476"/>
      <c r="F39" s="476"/>
      <c r="G39" s="476"/>
      <c r="H39" s="477"/>
    </row>
    <row r="40" spans="2:8" ht="15" customHeight="1" x14ac:dyDescent="0.2">
      <c r="B40" s="475" t="s">
        <v>207</v>
      </c>
      <c r="C40" s="485"/>
      <c r="D40" s="476"/>
      <c r="E40" s="476"/>
      <c r="F40" s="476"/>
      <c r="G40" s="476"/>
      <c r="H40" s="477"/>
    </row>
    <row r="41" spans="2:8" ht="15" customHeight="1" x14ac:dyDescent="0.2">
      <c r="B41" s="475" t="s">
        <v>208</v>
      </c>
      <c r="C41" s="576"/>
      <c r="D41" s="476"/>
      <c r="E41" s="476"/>
      <c r="F41" s="476"/>
      <c r="G41" s="476"/>
      <c r="H41" s="477"/>
    </row>
    <row r="42" spans="2:8" ht="15" customHeight="1" x14ac:dyDescent="0.2">
      <c r="B42" s="475" t="s">
        <v>209</v>
      </c>
      <c r="C42" s="476"/>
      <c r="D42" s="476"/>
      <c r="E42" s="476"/>
      <c r="F42" s="476"/>
      <c r="G42" s="476"/>
      <c r="H42" s="477"/>
    </row>
    <row r="43" spans="2:8" ht="15" customHeight="1" x14ac:dyDescent="0.2">
      <c r="B43" s="475" t="s">
        <v>101</v>
      </c>
      <c r="C43" s="476"/>
      <c r="D43" s="476"/>
      <c r="E43" s="476"/>
      <c r="F43" s="476"/>
      <c r="G43" s="476"/>
      <c r="H43" s="477"/>
    </row>
    <row r="44" spans="2:8" ht="6" customHeight="1" x14ac:dyDescent="0.2"/>
    <row r="45" spans="2:8" x14ac:dyDescent="0.2">
      <c r="B45" s="479" t="s">
        <v>210</v>
      </c>
      <c r="C45" s="480"/>
      <c r="D45" s="480"/>
      <c r="E45" s="480"/>
      <c r="F45" s="480"/>
      <c r="G45" s="480"/>
      <c r="H45" s="481"/>
    </row>
    <row r="46" spans="2:8" ht="15" customHeight="1" x14ac:dyDescent="0.2">
      <c r="B46" s="482"/>
      <c r="C46" s="483"/>
      <c r="D46" s="483"/>
      <c r="E46" s="483"/>
      <c r="F46" s="483"/>
      <c r="G46" s="483"/>
      <c r="H46" s="484"/>
    </row>
    <row r="47" spans="2:8" ht="6" customHeight="1" x14ac:dyDescent="0.2"/>
    <row r="48" spans="2:8" ht="15" customHeight="1" x14ac:dyDescent="0.2">
      <c r="B48" s="479" t="s">
        <v>211</v>
      </c>
      <c r="C48" s="480"/>
      <c r="D48" s="480"/>
      <c r="E48" s="480"/>
      <c r="F48" s="480"/>
      <c r="G48" s="480"/>
      <c r="H48" s="481"/>
    </row>
    <row r="49" spans="2:8" ht="30" customHeight="1" x14ac:dyDescent="0.2">
      <c r="B49" s="482"/>
      <c r="C49" s="483"/>
      <c r="D49" s="483"/>
      <c r="E49" s="483"/>
      <c r="F49" s="483"/>
      <c r="G49" s="483"/>
      <c r="H49" s="484"/>
    </row>
    <row r="50" spans="2:8" ht="3.75" customHeight="1" x14ac:dyDescent="0.2"/>
    <row r="51" spans="2:8" ht="30" customHeight="1" x14ac:dyDescent="0.2">
      <c r="B51" s="479" t="s">
        <v>154</v>
      </c>
      <c r="C51" s="480"/>
      <c r="D51" s="480"/>
      <c r="E51" s="480"/>
      <c r="F51" s="480"/>
      <c r="G51" s="480"/>
      <c r="H51" s="481"/>
    </row>
    <row r="52" spans="2:8" ht="30" customHeight="1" x14ac:dyDescent="0.2">
      <c r="B52" s="709"/>
      <c r="C52" s="705"/>
      <c r="D52" s="705"/>
      <c r="E52" s="705"/>
      <c r="F52" s="705"/>
      <c r="G52" s="705"/>
      <c r="H52" s="706"/>
    </row>
  </sheetData>
  <customSheetViews>
    <customSheetView guid="{EDBF3EEE-03EB-4D72-9690-A71135853B8E}" topLeftCell="A37">
      <selection activeCell="C49" sqref="C49"/>
    </customSheetView>
  </customSheetViews>
  <mergeCells count="9">
    <mergeCell ref="B2:F3"/>
    <mergeCell ref="B15:H15"/>
    <mergeCell ref="B33:H33"/>
    <mergeCell ref="C37:H37"/>
    <mergeCell ref="B52:H52"/>
    <mergeCell ref="B30:H30"/>
    <mergeCell ref="B21:H21"/>
    <mergeCell ref="B18:H18"/>
    <mergeCell ref="C5:H5"/>
  </mergeCells>
  <pageMargins left="1.08" right="0.70866141732283472" top="0.74803149606299213" bottom="0.74803149606299213" header="0.31496062992125984" footer="0.31496062992125984"/>
  <pageSetup scale="70"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9"/>
  <sheetViews>
    <sheetView workbookViewId="0"/>
  </sheetViews>
  <sheetFormatPr baseColWidth="10" defaultRowHeight="12.75" x14ac:dyDescent="0.2"/>
  <cols>
    <col min="1" max="1" width="15.140625" customWidth="1"/>
    <col min="2" max="2" width="50.28515625" customWidth="1"/>
    <col min="4" max="4" width="12.42578125" customWidth="1"/>
    <col min="5" max="5" width="23.28515625" hidden="1" customWidth="1"/>
    <col min="6" max="6" width="11.42578125" style="511" hidden="1" customWidth="1"/>
    <col min="7" max="8" width="11.42578125" hidden="1" customWidth="1"/>
    <col min="10" max="10" width="19.85546875" customWidth="1"/>
  </cols>
  <sheetData>
    <row r="1" spans="1:11" x14ac:dyDescent="0.2">
      <c r="A1" s="2" t="s">
        <v>0</v>
      </c>
      <c r="B1" s="2"/>
      <c r="C1" s="2"/>
      <c r="D1" s="2"/>
      <c r="E1" s="1"/>
    </row>
    <row r="2" spans="1:11" x14ac:dyDescent="0.2">
      <c r="A2" s="2" t="s">
        <v>1</v>
      </c>
      <c r="B2" s="2"/>
      <c r="C2" s="2"/>
      <c r="D2" s="2"/>
      <c r="E2" s="1"/>
    </row>
    <row r="3" spans="1:11" x14ac:dyDescent="0.2">
      <c r="A3" s="2" t="s">
        <v>2</v>
      </c>
      <c r="B3" s="2"/>
      <c r="C3" s="2"/>
      <c r="D3" s="2"/>
      <c r="E3" s="1"/>
    </row>
    <row r="4" spans="1:11" x14ac:dyDescent="0.2">
      <c r="A4" s="802" t="str">
        <f>+'PRESUPUESTO UNIV'!A4:L4</f>
        <v xml:space="preserve">FACULTAD O PROGRAMA </v>
      </c>
      <c r="B4" s="802"/>
      <c r="C4" s="802"/>
      <c r="D4" s="802"/>
      <c r="E4" s="802"/>
    </row>
    <row r="5" spans="1:11" x14ac:dyDescent="0.2">
      <c r="A5" s="806" t="str">
        <f>+'PRESUPUESTO UNIV'!A5:L5</f>
        <v xml:space="preserve">DIPLOMADO CURSO </v>
      </c>
      <c r="B5" s="806"/>
      <c r="C5" s="806"/>
      <c r="D5" s="806"/>
      <c r="E5" s="806"/>
    </row>
    <row r="6" spans="1:11" x14ac:dyDescent="0.2">
      <c r="A6" s="1" t="s">
        <v>69</v>
      </c>
      <c r="B6" s="137"/>
      <c r="C6" s="807" t="s">
        <v>215</v>
      </c>
      <c r="D6" s="807"/>
      <c r="E6" s="807"/>
    </row>
    <row r="7" spans="1:11" ht="13.5" thickBot="1" x14ac:dyDescent="0.25">
      <c r="A7" s="805"/>
      <c r="B7" s="805"/>
      <c r="C7" s="805"/>
      <c r="D7" s="805"/>
      <c r="E7" s="805"/>
    </row>
    <row r="8" spans="1:11" ht="13.5" thickBot="1" x14ac:dyDescent="0.25">
      <c r="A8" s="55" t="s">
        <v>135</v>
      </c>
      <c r="B8" s="582">
        <f>+'PRESUPUESTO UNIV'!D9</f>
        <v>0</v>
      </c>
      <c r="C8" s="138" t="s">
        <v>83</v>
      </c>
      <c r="D8" s="44"/>
      <c r="E8" s="834">
        <f>+'PRESUPUESTO UNIV'!A4:L4</f>
        <v>0</v>
      </c>
      <c r="F8" s="834"/>
      <c r="G8" s="834"/>
      <c r="H8" s="834"/>
      <c r="I8" s="834"/>
      <c r="J8" s="835"/>
    </row>
    <row r="9" spans="1:11" ht="4.5" customHeight="1" thickBot="1" x14ac:dyDescent="0.25">
      <c r="A9" s="1"/>
      <c r="B9" s="1"/>
      <c r="C9" s="1"/>
      <c r="D9" s="1"/>
      <c r="E9" s="1"/>
    </row>
    <row r="10" spans="1:11" ht="13.5" thickBot="1" x14ac:dyDescent="0.25">
      <c r="A10" s="40"/>
      <c r="B10" s="92" t="s">
        <v>40</v>
      </c>
      <c r="C10" s="836">
        <f>+'PRESUPUESTO UNIV'!D10</f>
        <v>0</v>
      </c>
      <c r="D10" s="837"/>
      <c r="E10" s="837"/>
      <c r="F10" s="837"/>
      <c r="G10" s="837"/>
      <c r="H10" s="837"/>
      <c r="I10" s="837"/>
      <c r="J10" s="838"/>
    </row>
    <row r="11" spans="1:11" ht="4.5" customHeight="1" thickBot="1" x14ac:dyDescent="0.25">
      <c r="A11" s="1"/>
      <c r="B11" s="1"/>
      <c r="C11" s="1"/>
      <c r="D11" s="1"/>
      <c r="E11" s="1"/>
    </row>
    <row r="12" spans="1:11" ht="15" customHeight="1" thickBot="1" x14ac:dyDescent="0.25">
      <c r="A12" s="89"/>
      <c r="B12" s="90" t="s">
        <v>101</v>
      </c>
      <c r="C12" s="91">
        <f>+'PRESUPUESTO UNIV'!E11</f>
        <v>0</v>
      </c>
      <c r="D12" s="1"/>
      <c r="E12" s="1"/>
    </row>
    <row r="13" spans="1:11" ht="15" customHeight="1" thickTop="1" thickBot="1" x14ac:dyDescent="0.25">
      <c r="A13" s="89"/>
      <c r="B13" s="90" t="s">
        <v>102</v>
      </c>
      <c r="C13" s="91">
        <f>'PRESUPUESTO UNIV'!G14</f>
        <v>0</v>
      </c>
      <c r="D13" s="1"/>
      <c r="E13" s="1"/>
    </row>
    <row r="14" spans="1:11" ht="15" customHeight="1" thickTop="1" thickBot="1" x14ac:dyDescent="0.25">
      <c r="A14" s="89"/>
      <c r="B14" s="90" t="s">
        <v>103</v>
      </c>
      <c r="C14" s="91">
        <f>'PRESUPUESTO UNIV'!G15</f>
        <v>0</v>
      </c>
      <c r="D14" s="1"/>
      <c r="E14" s="1"/>
    </row>
    <row r="15" spans="1:11" ht="13.5" thickTop="1" x14ac:dyDescent="0.2">
      <c r="A15" s="141" t="s">
        <v>139</v>
      </c>
    </row>
    <row r="16" spans="1:11" x14ac:dyDescent="0.2">
      <c r="A16" s="833"/>
      <c r="B16" s="833"/>
      <c r="C16" s="833"/>
      <c r="D16" s="833"/>
      <c r="E16" s="833"/>
      <c r="G16" s="833"/>
      <c r="H16" s="833"/>
      <c r="I16" s="833"/>
      <c r="J16" s="833"/>
      <c r="K16" s="511"/>
    </row>
    <row r="17" spans="1:11" x14ac:dyDescent="0.2">
      <c r="A17" s="515" t="s">
        <v>139</v>
      </c>
      <c r="B17" s="515" t="s">
        <v>357</v>
      </c>
      <c r="C17" s="515" t="s">
        <v>358</v>
      </c>
      <c r="D17" s="515" t="s">
        <v>360</v>
      </c>
      <c r="E17" s="515" t="s">
        <v>359</v>
      </c>
      <c r="F17" s="511" t="s">
        <v>362</v>
      </c>
      <c r="G17" s="515" t="str">
        <f t="shared" ref="G17:G46" si="0">+A17</f>
        <v>RUBRO</v>
      </c>
      <c r="H17" s="515" t="str">
        <f t="shared" ref="H17:H46" si="1">+B17</f>
        <v xml:space="preserve">NOMBRE </v>
      </c>
      <c r="I17" s="515" t="s">
        <v>361</v>
      </c>
      <c r="J17" s="515" t="str">
        <f t="shared" ref="J17:J46" si="2">+E17</f>
        <v>TIPO</v>
      </c>
      <c r="K17" s="511"/>
    </row>
    <row r="18" spans="1:11" x14ac:dyDescent="0.2">
      <c r="A18" s="142">
        <v>15321501</v>
      </c>
      <c r="B18" s="142" t="s">
        <v>350</v>
      </c>
      <c r="C18" s="143">
        <v>41400</v>
      </c>
      <c r="D18" s="144">
        <f>SUMIF('PRESUPUESTO UNIV'!$B$36:$B$137,$A18,'PRESUPUESTO UNIV'!$J$36:$J$140)+SUMIF('PRESUPUESTO FUERA'!$B$36:$B$137,$A18,'PRESUPUESTO FUERA'!$J$36:$J$140)</f>
        <v>0</v>
      </c>
      <c r="E18" s="144" t="s">
        <v>353</v>
      </c>
      <c r="F18" s="511">
        <f t="shared" ref="F18:F46" si="3">+A18</f>
        <v>15321501</v>
      </c>
      <c r="G18" s="142">
        <f t="shared" si="0"/>
        <v>15321501</v>
      </c>
      <c r="H18" s="142" t="str">
        <f t="shared" si="1"/>
        <v>EQUIPO DE LABORATORIO</v>
      </c>
      <c r="I18" s="144">
        <f>SUMIF('PRESUPUESTO UNIV'!$B$36:$B$137,$A18,'PRESUPUESTO UNIV'!$K$36:$K$140)+SUMIF('PRESUPUESTO FUERA'!$B$36:$B$137,$A18,'PRESUPUESTO FUERA'!$K$36:$K$140)</f>
        <v>0</v>
      </c>
      <c r="J18" s="144" t="str">
        <f t="shared" si="2"/>
        <v>INVERSION</v>
      </c>
      <c r="K18" s="511">
        <f>+G18</f>
        <v>15321501</v>
      </c>
    </row>
    <row r="19" spans="1:11" x14ac:dyDescent="0.2">
      <c r="A19" s="142">
        <v>15240501</v>
      </c>
      <c r="B19" s="142" t="s">
        <v>348</v>
      </c>
      <c r="C19" s="143">
        <v>41400</v>
      </c>
      <c r="D19" s="144">
        <f>SUMIF('PRESUPUESTO UNIV'!$B$36:$B$137,$A19,'PRESUPUESTO UNIV'!$J$36:$J$140)+SUMIF('PRESUPUESTO FUERA'!$B$36:$B$137,$A19,'PRESUPUESTO FUERA'!$J$36:$J$140)</f>
        <v>0</v>
      </c>
      <c r="E19" s="144" t="s">
        <v>353</v>
      </c>
      <c r="F19" s="511">
        <f t="shared" si="3"/>
        <v>15240501</v>
      </c>
      <c r="G19" s="142">
        <f t="shared" si="0"/>
        <v>15240501</v>
      </c>
      <c r="H19" s="142" t="str">
        <f t="shared" si="1"/>
        <v>MUEBLES, ENSERES Y EQUIPOS DE OFICINA</v>
      </c>
      <c r="I19" s="144">
        <f>SUMIF('PRESUPUESTO UNIV'!$B$36:$B$137,$A19,'PRESUPUESTO UNIV'!$K$36:$K$140)+SUMIF('PRESUPUESTO FUERA'!$B$36:$B$137,$A19,'PRESUPUESTO FUERA'!$K$36:$K$140)</f>
        <v>0</v>
      </c>
      <c r="J19" s="144" t="str">
        <f t="shared" si="2"/>
        <v>INVERSION</v>
      </c>
      <c r="K19" s="511"/>
    </row>
    <row r="20" spans="1:11" x14ac:dyDescent="0.2">
      <c r="A20" s="142">
        <v>15280501</v>
      </c>
      <c r="B20" s="142" t="s">
        <v>349</v>
      </c>
      <c r="C20" s="143">
        <v>41400</v>
      </c>
      <c r="D20" s="144">
        <f>SUMIF('PRESUPUESTO UNIV'!$B$36:$B$137,$A20,'PRESUPUESTO UNIV'!$J$36:$J$140)+SUMIF('PRESUPUESTO FUERA'!$B$36:$B$137,$A20,'PRESUPUESTO FUERA'!$J$36:$J$140)</f>
        <v>0</v>
      </c>
      <c r="E20" s="144" t="s">
        <v>353</v>
      </c>
      <c r="F20" s="511">
        <f t="shared" si="3"/>
        <v>15280501</v>
      </c>
      <c r="G20" s="142">
        <f t="shared" si="0"/>
        <v>15280501</v>
      </c>
      <c r="H20" s="142" t="str">
        <f t="shared" si="1"/>
        <v>EQUIPO DE COMPUTO Y TELECOMUNICACIONES</v>
      </c>
      <c r="I20" s="144">
        <f>SUMIF('PRESUPUESTO UNIV'!$B$36:$B$137,$A20,'PRESUPUESTO UNIV'!$K$36:$K$140)+SUMIF('PRESUPUESTO FUERA'!$B$36:$B$137,$A20,'PRESUPUESTO FUERA'!$K$36:$K$140)</f>
        <v>0</v>
      </c>
      <c r="J20" s="144" t="str">
        <f t="shared" si="2"/>
        <v>INVERSION</v>
      </c>
      <c r="K20" s="511"/>
    </row>
    <row r="21" spans="1:11" x14ac:dyDescent="0.2">
      <c r="A21" s="142">
        <v>51050601</v>
      </c>
      <c r="B21" s="142" t="s">
        <v>140</v>
      </c>
      <c r="C21" s="143">
        <v>41400</v>
      </c>
      <c r="D21" s="144">
        <f>SUMIF('PRESUPUESTO UNIV'!$B$36:$B$137,$A21,'PRESUPUESTO UNIV'!$J$36:$J$140)+SUMIF('PRESUPUESTO FUERA'!$B$36:$B$137,$A21,'PRESUPUESTO FUERA'!$J$36:$J$140)</f>
        <v>0</v>
      </c>
      <c r="E21" s="144" t="s">
        <v>372</v>
      </c>
      <c r="F21" s="511">
        <f t="shared" si="3"/>
        <v>51050601</v>
      </c>
      <c r="G21" s="142">
        <f t="shared" si="0"/>
        <v>51050601</v>
      </c>
      <c r="H21" s="142" t="str">
        <f t="shared" si="1"/>
        <v>SUELDOS PERSONAL DOCENTE</v>
      </c>
      <c r="I21" s="144">
        <f>SUMIF('PRESUPUESTO UNIV'!$B$36:$B$137,$A21,'PRESUPUESTO UNIV'!$K$36:$K$140)+SUMIF('PRESUPUESTO FUERA'!$B$36:$B$137,$A21,'PRESUPUESTO FUERA'!$K$36:$K$140)</f>
        <v>0</v>
      </c>
      <c r="J21" s="144" t="str">
        <f t="shared" si="2"/>
        <v>RECURSO HUMANO</v>
      </c>
      <c r="K21" s="511">
        <f t="shared" ref="K21:K46" si="4">+G21</f>
        <v>51050601</v>
      </c>
    </row>
    <row r="22" spans="1:11" x14ac:dyDescent="0.2">
      <c r="A22" s="142">
        <v>51050602</v>
      </c>
      <c r="B22" s="142" t="s">
        <v>141</v>
      </c>
      <c r="C22" s="143">
        <v>41400</v>
      </c>
      <c r="D22" s="144">
        <f>SUMIF('PRESUPUESTO UNIV'!$B$36:$B$137,$A22,'PRESUPUESTO UNIV'!$J$36:$J$140)+SUMIF('PRESUPUESTO FUERA'!$B$36:$B$137,$A22,'PRESUPUESTO FUERA'!$J$36:$J$140)</f>
        <v>0</v>
      </c>
      <c r="E22" s="144" t="s">
        <v>372</v>
      </c>
      <c r="F22" s="511">
        <f t="shared" si="3"/>
        <v>51050602</v>
      </c>
      <c r="G22" s="142">
        <f t="shared" si="0"/>
        <v>51050602</v>
      </c>
      <c r="H22" s="142" t="str">
        <f t="shared" si="1"/>
        <v>SUELDOS PERSONAL ADMINISTRATIVO</v>
      </c>
      <c r="I22" s="144">
        <f>SUMIF('PRESUPUESTO UNIV'!$B$36:$B$137,$A22,'PRESUPUESTO UNIV'!$K$36:$K$140)+SUMIF('PRESUPUESTO FUERA'!$B$36:$B$137,$A22,'PRESUPUESTO FUERA'!$K$36:$K$140)</f>
        <v>0</v>
      </c>
      <c r="J22" s="144" t="str">
        <f t="shared" si="2"/>
        <v>RECURSO HUMANO</v>
      </c>
      <c r="K22" s="511">
        <f t="shared" si="4"/>
        <v>51050602</v>
      </c>
    </row>
    <row r="23" spans="1:11" x14ac:dyDescent="0.2">
      <c r="A23" s="142">
        <v>51052102</v>
      </c>
      <c r="B23" s="142" t="s">
        <v>355</v>
      </c>
      <c r="C23" s="143">
        <v>41400</v>
      </c>
      <c r="D23" s="144">
        <f>SUMIF('PRESUPUESTO UNIV'!$B$36:$B$137,$A23,'PRESUPUESTO UNIV'!$J$36:$J$140)+SUMIF('PRESUPUESTO FUERA'!$B$36:$B$137,$A23,'PRESUPUESTO FUERA'!$J$36:$J$140)</f>
        <v>0</v>
      </c>
      <c r="E23" s="144" t="s">
        <v>372</v>
      </c>
      <c r="F23" s="511">
        <f t="shared" si="3"/>
        <v>51052102</v>
      </c>
      <c r="G23" s="142">
        <f t="shared" si="0"/>
        <v>51052102</v>
      </c>
      <c r="H23" s="142" t="str">
        <f t="shared" si="1"/>
        <v>AUXILIO PRÁCTICAS ESTUDIANTES - GASTOS PERSONAL DOCENTE</v>
      </c>
      <c r="I23" s="144">
        <f>SUMIF('PRESUPUESTO UNIV'!$B$36:$B$137,$A23,'PRESUPUESTO UNIV'!$K$36:$K$140)+SUMIF('PRESUPUESTO FUERA'!$B$36:$B$137,$A23,'PRESUPUESTO FUERA'!$K$36:$K$140)</f>
        <v>0</v>
      </c>
      <c r="J23" s="144" t="str">
        <f t="shared" si="2"/>
        <v>RECURSO HUMANO</v>
      </c>
      <c r="K23" s="511">
        <f t="shared" si="4"/>
        <v>51052102</v>
      </c>
    </row>
    <row r="24" spans="1:11" x14ac:dyDescent="0.2">
      <c r="A24" s="142">
        <v>51053001</v>
      </c>
      <c r="B24" s="142" t="s">
        <v>376</v>
      </c>
      <c r="C24" s="143">
        <v>41400</v>
      </c>
      <c r="D24" s="144">
        <f ca="1">SUMIF('PRESUPUESTO UNIV'!$B$36:$B$137,$A24,'PRESUPUESTO UNIV'!$J$36:$J$140)+SUMIF('PRESUPUESTO FUERA'!$B$36:$B$137,$A24,'PRESUPUESTO FUERA'!$J$36:$J$140)</f>
        <v>0</v>
      </c>
      <c r="E24" s="144" t="s">
        <v>372</v>
      </c>
      <c r="F24" s="511">
        <f t="shared" si="3"/>
        <v>51053001</v>
      </c>
      <c r="G24" s="142">
        <f t="shared" si="0"/>
        <v>51053001</v>
      </c>
      <c r="H24" s="142" t="str">
        <f t="shared" si="1"/>
        <v>PRESTACIONES SOCIALES PERSONAL DOCENTE</v>
      </c>
      <c r="I24" s="144">
        <f>SUMIF('PRESUPUESTO UNIV'!$B$36:$B$137,$A24,'PRESUPUESTO UNIV'!$K$36:$K$140)+SUMIF('PRESUPUESTO FUERA'!$B$36:$B$137,$A24,'PRESUPUESTO FUERA'!$K$36:$K$140)</f>
        <v>0</v>
      </c>
      <c r="J24" s="144" t="str">
        <f t="shared" si="2"/>
        <v>RECURSO HUMANO</v>
      </c>
      <c r="K24" s="511">
        <f t="shared" si="4"/>
        <v>51053001</v>
      </c>
    </row>
    <row r="25" spans="1:11" x14ac:dyDescent="0.2">
      <c r="A25" s="142">
        <v>51053002</v>
      </c>
      <c r="B25" s="142" t="s">
        <v>378</v>
      </c>
      <c r="C25" s="143">
        <v>41400</v>
      </c>
      <c r="D25" s="144">
        <f ca="1">SUMIF('PRESUPUESTO UNIV'!$B$36:$B$137,$A25,'PRESUPUESTO UNIV'!$J$36:$J$140)+SUMIF('PRESUPUESTO FUERA'!$B$36:$B$137,$A25,'PRESUPUESTO FUERA'!$J$36:$J$140)</f>
        <v>0</v>
      </c>
      <c r="E25" s="144" t="s">
        <v>372</v>
      </c>
      <c r="F25" s="511">
        <f t="shared" si="3"/>
        <v>51053002</v>
      </c>
      <c r="G25" s="142">
        <f t="shared" si="0"/>
        <v>51053002</v>
      </c>
      <c r="H25" s="142" t="str">
        <f t="shared" si="1"/>
        <v>PRESTACIONES SOCIALES PERSONAL ADMINISTRATIVO</v>
      </c>
      <c r="I25" s="144">
        <f>SUMIF('PRESUPUESTO UNIV'!$B$36:$B$137,$A25,'PRESUPUESTO UNIV'!$K$36:$K$140)+SUMIF('PRESUPUESTO FUERA'!$B$36:$B$137,$A25,'PRESUPUESTO FUERA'!$K$36:$K$140)</f>
        <v>0</v>
      </c>
      <c r="J25" s="144" t="str">
        <f t="shared" si="2"/>
        <v>RECURSO HUMANO</v>
      </c>
      <c r="K25" s="511">
        <f t="shared" si="4"/>
        <v>51053002</v>
      </c>
    </row>
    <row r="26" spans="1:11" x14ac:dyDescent="0.2">
      <c r="A26" s="142">
        <v>51056801</v>
      </c>
      <c r="B26" s="142" t="s">
        <v>142</v>
      </c>
      <c r="C26" s="143">
        <v>41400</v>
      </c>
      <c r="D26" s="144">
        <f ca="1">SUMIF('PRESUPUESTO UNIV'!$B$36:$B$137,$A26,'PRESUPUESTO UNIV'!$J$36:$J$140)+SUMIF('PRESUPUESTO FUERA'!$B$36:$B$137,$A26,'PRESUPUESTO FUERA'!$J$36:$J$140)</f>
        <v>0</v>
      </c>
      <c r="E26" s="144" t="s">
        <v>372</v>
      </c>
      <c r="F26" s="511">
        <f t="shared" si="3"/>
        <v>51056801</v>
      </c>
      <c r="G26" s="142">
        <f t="shared" si="0"/>
        <v>51056801</v>
      </c>
      <c r="H26" s="142" t="str">
        <f t="shared" si="1"/>
        <v>APORTES PARAFISCALES PERSONAL DOCENTE</v>
      </c>
      <c r="I26" s="144">
        <f>SUMIF('PRESUPUESTO UNIV'!$B$36:$B$137,$A26,'PRESUPUESTO UNIV'!$K$36:$K$140)+SUMIF('PRESUPUESTO FUERA'!$B$36:$B$137,$A26,'PRESUPUESTO FUERA'!$K$36:$K$140)</f>
        <v>0</v>
      </c>
      <c r="J26" s="144" t="str">
        <f t="shared" si="2"/>
        <v>RECURSO HUMANO</v>
      </c>
      <c r="K26" s="511">
        <f t="shared" si="4"/>
        <v>51056801</v>
      </c>
    </row>
    <row r="27" spans="1:11" x14ac:dyDescent="0.2">
      <c r="A27" s="142">
        <v>51056802</v>
      </c>
      <c r="B27" s="142" t="s">
        <v>381</v>
      </c>
      <c r="C27" s="143">
        <v>41400</v>
      </c>
      <c r="D27" s="144">
        <f ca="1">SUMIF('PRESUPUESTO UNIV'!$B$36:$B$137,$A27,'PRESUPUESTO UNIV'!$J$36:$J$140)+SUMIF('PRESUPUESTO FUERA'!$B$36:$B$137,$A27,'PRESUPUESTO FUERA'!$J$36:$J$140)</f>
        <v>0</v>
      </c>
      <c r="E27" s="144" t="s">
        <v>372</v>
      </c>
      <c r="F27" s="511">
        <f t="shared" si="3"/>
        <v>51056802</v>
      </c>
      <c r="G27" s="142">
        <f t="shared" si="0"/>
        <v>51056802</v>
      </c>
      <c r="H27" s="142" t="str">
        <f t="shared" si="1"/>
        <v>APORTES PARAFISCALES PERSONAL ADMINISTRATIVO</v>
      </c>
      <c r="I27" s="144">
        <f>SUMIF('PRESUPUESTO UNIV'!$B$36:$B$137,$A27,'PRESUPUESTO UNIV'!$K$36:$K$140)+SUMIF('PRESUPUESTO FUERA'!$B$36:$B$137,$A27,'PRESUPUESTO FUERA'!$K$36:$K$140)</f>
        <v>0</v>
      </c>
      <c r="J27" s="144" t="str">
        <f t="shared" si="2"/>
        <v>RECURSO HUMANO</v>
      </c>
      <c r="K27" s="511">
        <f t="shared" si="4"/>
        <v>51056802</v>
      </c>
    </row>
    <row r="28" spans="1:11" x14ac:dyDescent="0.2">
      <c r="A28" s="142">
        <v>51103501</v>
      </c>
      <c r="B28" s="142" t="s">
        <v>343</v>
      </c>
      <c r="C28" s="143">
        <v>41400</v>
      </c>
      <c r="D28" s="144">
        <f>SUMIF('PRESUPUESTO UNIV'!$B$36:$B$137,$A28,'PRESUPUESTO UNIV'!$J$36:$J$140)+SUMIF('PRESUPUESTO FUERA'!$B$36:$B$137,$A28,'PRESUPUESTO FUERA'!$J$36:$J$140)</f>
        <v>0</v>
      </c>
      <c r="E28" s="144" t="s">
        <v>372</v>
      </c>
      <c r="F28" s="511">
        <f t="shared" si="3"/>
        <v>51103501</v>
      </c>
      <c r="G28" s="142">
        <f t="shared" si="0"/>
        <v>51103501</v>
      </c>
      <c r="H28" s="142" t="str">
        <f t="shared" si="1"/>
        <v>HONORARIOS ASESORÍA TÉCNICA</v>
      </c>
      <c r="I28" s="144">
        <f>SUMIF('PRESUPUESTO UNIV'!$B$36:$B$137,$A28,'PRESUPUESTO UNIV'!$K$36:$K$140)+SUMIF('PRESUPUESTO FUERA'!$B$36:$B$137,$A28,'PRESUPUESTO FUERA'!$K$36:$K$140)</f>
        <v>0</v>
      </c>
      <c r="J28" s="144" t="str">
        <f t="shared" si="2"/>
        <v>RECURSO HUMANO</v>
      </c>
      <c r="K28" s="511">
        <f t="shared" si="4"/>
        <v>51103501</v>
      </c>
    </row>
    <row r="29" spans="1:11" x14ac:dyDescent="0.2">
      <c r="A29" s="142">
        <v>51109501</v>
      </c>
      <c r="B29" s="142" t="s">
        <v>354</v>
      </c>
      <c r="C29" s="143">
        <v>41400</v>
      </c>
      <c r="D29" s="144">
        <f>SUMIF('PRESUPUESTO UNIV'!$B$36:$B$137,$A29,'PRESUPUESTO UNIV'!$J$36:$J$140)+SUMIF('PRESUPUESTO FUERA'!$B$36:$B$137,$A29,'PRESUPUESTO FUERA'!$J$36:$J$140)</f>
        <v>0</v>
      </c>
      <c r="E29" s="144" t="s">
        <v>372</v>
      </c>
      <c r="F29" s="511">
        <f t="shared" si="3"/>
        <v>51109501</v>
      </c>
      <c r="G29" s="142">
        <f t="shared" si="0"/>
        <v>51109501</v>
      </c>
      <c r="H29" s="142" t="str">
        <f t="shared" si="1"/>
        <v>HONORARIOS PROFESIONALES PERSONAL DOCENTE</v>
      </c>
      <c r="I29" s="144">
        <f>SUMIF('PRESUPUESTO UNIV'!$B$36:$B$137,$A29,'PRESUPUESTO UNIV'!$K$36:$K$140)+SUMIF('PRESUPUESTO FUERA'!$B$36:$B$137,$A29,'PRESUPUESTO FUERA'!$K$36:$K$140)</f>
        <v>0</v>
      </c>
      <c r="J29" s="144" t="str">
        <f t="shared" si="2"/>
        <v>RECURSO HUMANO</v>
      </c>
      <c r="K29" s="511">
        <f t="shared" si="4"/>
        <v>51109501</v>
      </c>
    </row>
    <row r="30" spans="1:11" x14ac:dyDescent="0.2">
      <c r="A30" s="142">
        <v>51109502</v>
      </c>
      <c r="B30" s="142" t="s">
        <v>375</v>
      </c>
      <c r="C30" s="143">
        <v>41400</v>
      </c>
      <c r="D30" s="144">
        <f>SUMIF('PRESUPUESTO UNIV'!$B$36:$B$137,$A30,'PRESUPUESTO UNIV'!$J$36:$J$140)+SUMIF('PRESUPUESTO FUERA'!$B$36:$B$137,$A30,'PRESUPUESTO FUERA'!$J$36:$J$140)</f>
        <v>0</v>
      </c>
      <c r="E30" s="144" t="s">
        <v>372</v>
      </c>
      <c r="F30" s="511">
        <f t="shared" si="3"/>
        <v>51109502</v>
      </c>
      <c r="G30" s="142">
        <f t="shared" si="0"/>
        <v>51109502</v>
      </c>
      <c r="H30" s="142" t="str">
        <f t="shared" si="1"/>
        <v>HONORARIOS PROFESIONALES PERSONAL ADMINISTRATIVO</v>
      </c>
      <c r="I30" s="144">
        <f>SUMIF('PRESUPUESTO UNIV'!$B$36:$B$137,$A30,'PRESUPUESTO UNIV'!$K$36:$K$140)+SUMIF('PRESUPUESTO FUERA'!$B$36:$B$137,$A30,'PRESUPUESTO FUERA'!$K$36:$K$140)</f>
        <v>0</v>
      </c>
      <c r="J30" s="144" t="str">
        <f t="shared" si="2"/>
        <v>RECURSO HUMANO</v>
      </c>
      <c r="K30" s="511">
        <f t="shared" si="4"/>
        <v>51109502</v>
      </c>
    </row>
    <row r="31" spans="1:11" x14ac:dyDescent="0.2">
      <c r="A31" s="142">
        <v>51109503</v>
      </c>
      <c r="B31" s="142" t="s">
        <v>344</v>
      </c>
      <c r="C31" s="143">
        <v>41400</v>
      </c>
      <c r="D31" s="144">
        <f>SUMIF('PRESUPUESTO UNIV'!$B$36:$B$137,$A31,'PRESUPUESTO UNIV'!$J$36:$J$140)+SUMIF('PRESUPUESTO FUERA'!$B$36:$B$137,$A31,'PRESUPUESTO FUERA'!$J$36:$J$140)</f>
        <v>0</v>
      </c>
      <c r="E31" s="144" t="s">
        <v>372</v>
      </c>
      <c r="F31" s="511">
        <f t="shared" si="3"/>
        <v>51109503</v>
      </c>
      <c r="G31" s="142">
        <f t="shared" si="0"/>
        <v>51109503</v>
      </c>
      <c r="H31" s="142" t="str">
        <f t="shared" si="1"/>
        <v>OTROS HONORARIOS PROFESIONALES</v>
      </c>
      <c r="I31" s="144">
        <f>SUMIF('PRESUPUESTO UNIV'!$B$36:$B$137,$A31,'PRESUPUESTO UNIV'!$K$36:$K$140)+SUMIF('PRESUPUESTO FUERA'!$B$36:$B$137,$A31,'PRESUPUESTO FUERA'!$K$36:$K$140)</f>
        <v>0</v>
      </c>
      <c r="J31" s="144" t="str">
        <f t="shared" si="2"/>
        <v>RECURSO HUMANO</v>
      </c>
      <c r="K31" s="511">
        <f t="shared" si="4"/>
        <v>51109503</v>
      </c>
    </row>
    <row r="32" spans="1:11" x14ac:dyDescent="0.2">
      <c r="A32" s="142">
        <v>51109504</v>
      </c>
      <c r="B32" s="142" t="s">
        <v>369</v>
      </c>
      <c r="C32" s="143">
        <v>41400</v>
      </c>
      <c r="D32" s="144">
        <f>SUMIF('PRESUPUESTO UNIV'!$B$36:$B$137,$A32,'PRESUPUESTO UNIV'!$J$36:$J$140)+SUMIF('PRESUPUESTO FUERA'!$B$36:$B$137,$A32,'PRESUPUESTO FUERA'!$J$36:$J$140)</f>
        <v>0</v>
      </c>
      <c r="E32" s="144" t="s">
        <v>372</v>
      </c>
      <c r="F32" s="511">
        <f t="shared" si="3"/>
        <v>51109504</v>
      </c>
      <c r="G32" s="142">
        <f t="shared" si="0"/>
        <v>51109504</v>
      </c>
      <c r="H32" s="142" t="str">
        <f t="shared" si="1"/>
        <v>HONORARIOS DOCENTES INVITADOS</v>
      </c>
      <c r="I32" s="144">
        <f>SUMIF('PRESUPUESTO UNIV'!$B$36:$B$137,$A32,'PRESUPUESTO UNIV'!$K$36:$K$140)+SUMIF('PRESUPUESTO FUERA'!$B$36:$B$137,$A32,'PRESUPUESTO FUERA'!$K$36:$K$140)</f>
        <v>0</v>
      </c>
      <c r="J32" s="144" t="str">
        <f t="shared" si="2"/>
        <v>RECURSO HUMANO</v>
      </c>
      <c r="K32" s="511">
        <f t="shared" si="4"/>
        <v>51109504</v>
      </c>
    </row>
    <row r="33" spans="1:11" x14ac:dyDescent="0.2">
      <c r="A33" s="142">
        <v>51150501</v>
      </c>
      <c r="B33" s="142" t="s">
        <v>352</v>
      </c>
      <c r="C33" s="143">
        <v>41400</v>
      </c>
      <c r="D33" s="144">
        <f>SUMIF('PRESUPUESTO UNIV'!$B$36:$B$137,$A33,'PRESUPUESTO UNIV'!$J$36:$J$140)+SUMIF('PRESUPUESTO FUERA'!$B$36:$B$137,$A33,'PRESUPUESTO FUERA'!$J$36:$J$140)</f>
        <v>0</v>
      </c>
      <c r="E33" s="144" t="s">
        <v>24</v>
      </c>
      <c r="F33" s="511">
        <f t="shared" si="3"/>
        <v>51150501</v>
      </c>
      <c r="G33" s="142">
        <f t="shared" si="0"/>
        <v>51150501</v>
      </c>
      <c r="H33" s="142" t="str">
        <f t="shared" si="1"/>
        <v>IMPUESTOS</v>
      </c>
      <c r="I33" s="144">
        <f>SUMIF('PRESUPUESTO UNIV'!$B$36:$B$137,$A33,'PRESUPUESTO UNIV'!$K$36:$K$140)+SUMIF('PRESUPUESTO FUERA'!$B$36:$B$137,$A33,'PRESUPUESTO FUERA'!$K$36:$K$140)</f>
        <v>0</v>
      </c>
      <c r="J33" s="144" t="str">
        <f t="shared" si="2"/>
        <v>COSTO FINANCIERO</v>
      </c>
      <c r="K33" s="511">
        <f t="shared" si="4"/>
        <v>51150501</v>
      </c>
    </row>
    <row r="34" spans="1:11" x14ac:dyDescent="0.2">
      <c r="A34" s="142">
        <v>51201001</v>
      </c>
      <c r="B34" s="142" t="s">
        <v>144</v>
      </c>
      <c r="C34" s="143">
        <v>41400</v>
      </c>
      <c r="D34" s="144">
        <f>SUMIF('PRESUPUESTO UNIV'!$B$36:$B$137,$A34,'PRESUPUESTO UNIV'!$J$36:$J$140)+SUMIF('PRESUPUESTO FUERA'!$B$36:$B$137,$A34,'PRESUPUESTO FUERA'!$J$36:$J$140)</f>
        <v>0</v>
      </c>
      <c r="E34" s="144" t="s">
        <v>389</v>
      </c>
      <c r="F34" s="511">
        <f t="shared" si="3"/>
        <v>51201001</v>
      </c>
      <c r="G34" s="142">
        <f t="shared" si="0"/>
        <v>51201001</v>
      </c>
      <c r="H34" s="142" t="str">
        <f t="shared" si="1"/>
        <v>ARRENDAMIENTO DE EDIFICIOS Y OTROS</v>
      </c>
      <c r="I34" s="144">
        <f>SUMIF('PRESUPUESTO UNIV'!$B$36:$B$137,$A34,'PRESUPUESTO UNIV'!$K$36:$K$140)+SUMIF('PRESUPUESTO FUERA'!$B$36:$B$137,$A34,'PRESUPUESTO FUERA'!$K$36:$K$140)</f>
        <v>0</v>
      </c>
      <c r="J34" s="144" t="str">
        <f t="shared" si="2"/>
        <v>EQUIPOS E INFRAESTRUCTURA</v>
      </c>
      <c r="K34" s="511">
        <f t="shared" si="4"/>
        <v>51201001</v>
      </c>
    </row>
    <row r="35" spans="1:11" x14ac:dyDescent="0.2">
      <c r="A35" s="142">
        <v>51300501</v>
      </c>
      <c r="B35" s="142" t="s">
        <v>345</v>
      </c>
      <c r="C35" s="143">
        <v>41400</v>
      </c>
      <c r="D35" s="144">
        <f>SUMIF('PRESUPUESTO UNIV'!$B$36:$B$137,$A35,'PRESUPUESTO UNIV'!$J$36:$J$140)+SUMIF('PRESUPUESTO FUERA'!$B$36:$B$137,$A35,'PRESUPUESTO FUERA'!$J$36:$J$140)</f>
        <v>0</v>
      </c>
      <c r="E35" s="144" t="s">
        <v>241</v>
      </c>
      <c r="F35" s="511">
        <f t="shared" si="3"/>
        <v>51300501</v>
      </c>
      <c r="G35" s="142">
        <f t="shared" si="0"/>
        <v>51300501</v>
      </c>
      <c r="H35" s="142" t="str">
        <f t="shared" si="1"/>
        <v>SEGUROS, SUSTRACCIÓN, HURTOS Y OTROS</v>
      </c>
      <c r="I35" s="144">
        <f>SUMIF('PRESUPUESTO UNIV'!$B$36:$B$137,$A35,'PRESUPUESTO UNIV'!$K$36:$K$140)+SUMIF('PRESUPUESTO FUERA'!$B$36:$B$137,$A35,'PRESUPUESTO FUERA'!$K$36:$K$140)</f>
        <v>0</v>
      </c>
      <c r="J35" s="144" t="str">
        <f t="shared" si="2"/>
        <v>OTROS</v>
      </c>
      <c r="K35" s="511">
        <f t="shared" si="4"/>
        <v>51300501</v>
      </c>
    </row>
    <row r="36" spans="1:11" x14ac:dyDescent="0.2">
      <c r="A36" s="142">
        <v>51350502</v>
      </c>
      <c r="B36" s="142" t="s">
        <v>382</v>
      </c>
      <c r="C36" s="143">
        <v>41400</v>
      </c>
      <c r="D36" s="144">
        <f>SUMIF('PRESUPUESTO UNIV'!$B$36:$B$137,$A36,'PRESUPUESTO UNIV'!$J$36:$J$140)+SUMIF('PRESUPUESTO FUERA'!$B$36:$B$137,$A36,'PRESUPUESTO FUERA'!$J$36:$J$140)</f>
        <v>0</v>
      </c>
      <c r="E36" s="144" t="s">
        <v>390</v>
      </c>
      <c r="F36" s="511">
        <f t="shared" si="3"/>
        <v>51350502</v>
      </c>
      <c r="G36" s="142">
        <f t="shared" si="0"/>
        <v>51350502</v>
      </c>
      <c r="H36" s="142" t="str">
        <f t="shared" si="1"/>
        <v>SERVICIOS PÚBLICOS (GAS)</v>
      </c>
      <c r="I36" s="144">
        <f>SUMIF('PRESUPUESTO UNIV'!$B$36:$B$137,$A36,'PRESUPUESTO UNIV'!$K$36:$K$140)+SUMIF('PRESUPUESTO FUERA'!$B$36:$B$137,$A36,'PRESUPUESTO FUERA'!$K$36:$K$140)</f>
        <v>0</v>
      </c>
      <c r="J36" s="144" t="str">
        <f t="shared" si="2"/>
        <v>PUBLICIDAD Y MERCADEO</v>
      </c>
      <c r="K36" s="511">
        <f t="shared" si="4"/>
        <v>51350502</v>
      </c>
    </row>
    <row r="37" spans="1:11" ht="15.75" customHeight="1" x14ac:dyDescent="0.2">
      <c r="A37" s="142">
        <v>51351001</v>
      </c>
      <c r="B37" s="142" t="s">
        <v>145</v>
      </c>
      <c r="C37" s="143">
        <v>41400</v>
      </c>
      <c r="D37" s="144">
        <f>SUMIF('PRESUPUESTO UNIV'!$B$36:$B$137,$A37,'PRESUPUESTO UNIV'!$J$36:$J$140)+SUMIF('PRESUPUESTO FUERA'!$B$36:$B$137,$A37,'PRESUPUESTO FUERA'!$J$36:$J$140)</f>
        <v>0</v>
      </c>
      <c r="E37" s="144" t="s">
        <v>241</v>
      </c>
      <c r="F37" s="511">
        <f t="shared" si="3"/>
        <v>51351001</v>
      </c>
      <c r="G37" s="142">
        <f t="shared" si="0"/>
        <v>51351001</v>
      </c>
      <c r="H37" s="142" t="str">
        <f t="shared" si="1"/>
        <v>GASTOS VARIOS</v>
      </c>
      <c r="I37" s="144">
        <f>SUMIF('PRESUPUESTO UNIV'!$B$36:$B$137,$A37,'PRESUPUESTO UNIV'!$K$36:$K$140)+SUMIF('PRESUPUESTO FUERA'!$B$36:$B$137,$A37,'PRESUPUESTO FUERA'!$K$36:$K$140)</f>
        <v>0</v>
      </c>
      <c r="J37" s="144" t="str">
        <f t="shared" si="2"/>
        <v>OTROS</v>
      </c>
      <c r="K37" s="511">
        <f t="shared" si="4"/>
        <v>51351001</v>
      </c>
    </row>
    <row r="38" spans="1:11" x14ac:dyDescent="0.2">
      <c r="A38" s="142">
        <v>51580501</v>
      </c>
      <c r="B38" s="142" t="s">
        <v>387</v>
      </c>
      <c r="C38" s="143">
        <v>41400</v>
      </c>
      <c r="D38" s="144">
        <f ca="1">SUMIF('PRESUPUESTO UNIV'!$B$36:$B$137,$A38,'PRESUPUESTO UNIV'!$J$36:$J$140)+SUMIF('PRESUPUESTO FUERA'!$B$36:$B$137,$A38,'PRESUPUESTO FUERA'!$J$36:$J$140)</f>
        <v>0</v>
      </c>
      <c r="E38" s="144" t="s">
        <v>391</v>
      </c>
      <c r="F38" s="511">
        <f t="shared" si="3"/>
        <v>51580501</v>
      </c>
      <c r="G38" s="142">
        <f t="shared" si="0"/>
        <v>51580501</v>
      </c>
      <c r="H38" s="142" t="str">
        <f t="shared" si="1"/>
        <v>DISTRIBUCIÓN DE GASTOS REDISTRIBUIBLES</v>
      </c>
      <c r="I38" s="144">
        <f>SUMIF('PRESUPUESTO UNIV'!$B$36:$B$137,$A38,'PRESUPUESTO UNIV'!$K$36:$K$140)+SUMIF('PRESUPUESTO FUERA'!$B$36:$B$137,$A38,'PRESUPUESTO FUERA'!$K$36:$K$140)</f>
        <v>0</v>
      </c>
      <c r="J38" s="144" t="str">
        <f t="shared" si="2"/>
        <v>G.INDIRECTOS</v>
      </c>
      <c r="K38" s="511">
        <f t="shared" si="4"/>
        <v>51580501</v>
      </c>
    </row>
    <row r="39" spans="1:11" x14ac:dyDescent="0.2">
      <c r="A39" s="142">
        <v>51951001</v>
      </c>
      <c r="B39" s="142" t="s">
        <v>388</v>
      </c>
      <c r="C39" s="143">
        <v>41400</v>
      </c>
      <c r="D39" s="144">
        <f>SUMIF('PRESUPUESTO UNIV'!$B$36:$B$137,$A39,'PRESUPUESTO UNIV'!$J$36:$J$140)+SUMIF('PRESUPUESTO FUERA'!$B$36:$B$137,$A39,'PRESUPUESTO FUERA'!$J$36:$J$140)</f>
        <v>0</v>
      </c>
      <c r="E39" s="144" t="s">
        <v>8</v>
      </c>
      <c r="F39" s="511">
        <f t="shared" si="3"/>
        <v>51951001</v>
      </c>
      <c r="G39" s="142">
        <f t="shared" si="0"/>
        <v>51951001</v>
      </c>
      <c r="H39" s="142" t="str">
        <f t="shared" si="1"/>
        <v>MATERIAL BIBLIOGRÁFICO</v>
      </c>
      <c r="I39" s="144">
        <f>SUMIF('PRESUPUESTO UNIV'!$B$36:$B$137,$A39,'PRESUPUESTO UNIV'!$K$36:$K$140)+SUMIF('PRESUPUESTO FUERA'!$B$36:$B$137,$A39,'PRESUPUESTO FUERA'!$K$36:$K$140)</f>
        <v>0</v>
      </c>
      <c r="J39" s="144" t="str">
        <f t="shared" si="2"/>
        <v>MATERIAL DE ENSEÑANZA</v>
      </c>
      <c r="K39" s="511">
        <f t="shared" si="4"/>
        <v>51951001</v>
      </c>
    </row>
    <row r="40" spans="1:11" x14ac:dyDescent="0.2">
      <c r="A40" s="142">
        <v>51952001</v>
      </c>
      <c r="B40" s="142" t="s">
        <v>346</v>
      </c>
      <c r="C40" s="143">
        <v>41400</v>
      </c>
      <c r="D40" s="144">
        <f>SUMIF('PRESUPUESTO UNIV'!$B$36:$B$137,$A40,'PRESUPUESTO UNIV'!$J$36:$J$140)+SUMIF('PRESUPUESTO FUERA'!$B$36:$B$137,$A40,'PRESUPUESTO FUERA'!$J$36:$J$140)</f>
        <v>0</v>
      </c>
      <c r="E40" s="144" t="s">
        <v>392</v>
      </c>
      <c r="F40" s="511">
        <f t="shared" si="3"/>
        <v>51952001</v>
      </c>
      <c r="G40" s="142">
        <f t="shared" si="0"/>
        <v>51952001</v>
      </c>
      <c r="H40" s="142" t="str">
        <f t="shared" si="1"/>
        <v>CONMEMORACIONES Y ATENCIONES</v>
      </c>
      <c r="I40" s="144">
        <f>SUMIF('PRESUPUESTO UNIV'!$B$36:$B$137,$A40,'PRESUPUESTO UNIV'!$K$36:$K$140)+SUMIF('PRESUPUESTO FUERA'!$B$36:$B$137,$A40,'PRESUPUESTO FUERA'!$K$36:$K$140)</f>
        <v>0</v>
      </c>
      <c r="J40" s="144" t="str">
        <f t="shared" si="2"/>
        <v>PUBLICIDAD/REFRIGERIOS</v>
      </c>
      <c r="K40" s="511">
        <f t="shared" si="4"/>
        <v>51952001</v>
      </c>
    </row>
    <row r="41" spans="1:11" x14ac:dyDescent="0.2">
      <c r="A41" s="142">
        <v>51952501</v>
      </c>
      <c r="B41" s="142" t="s">
        <v>383</v>
      </c>
      <c r="C41" s="143">
        <v>41400</v>
      </c>
      <c r="D41" s="144">
        <f>SUMIF('PRESUPUESTO UNIV'!$B$36:$B$137,$A41,'PRESUPUESTO UNIV'!$J$36:$J$140)+SUMIF('PRESUPUESTO FUERA'!$B$36:$B$137,$A41,'PRESUPUESTO FUERA'!$J$36:$J$140)</f>
        <v>0</v>
      </c>
      <c r="E41" s="144" t="s">
        <v>19</v>
      </c>
      <c r="F41" s="511">
        <f t="shared" si="3"/>
        <v>51952501</v>
      </c>
      <c r="G41" s="142">
        <f t="shared" si="0"/>
        <v>51952501</v>
      </c>
      <c r="H41" s="142" t="str">
        <f t="shared" si="1"/>
        <v>ELEMENTOS Y CONSUMO CAFETERIA</v>
      </c>
      <c r="I41" s="144">
        <f>SUMIF('PRESUPUESTO UNIV'!$B$36:$B$137,$A41,'PRESUPUESTO UNIV'!$K$36:$K$140)+SUMIF('PRESUPUESTO FUERA'!$B$36:$B$137,$A41,'PRESUPUESTO FUERA'!$K$36:$K$140)</f>
        <v>0</v>
      </c>
      <c r="J41" s="144" t="str">
        <f t="shared" si="2"/>
        <v>REFRIGERIOS</v>
      </c>
      <c r="K41" s="511">
        <f t="shared" si="4"/>
        <v>51952501</v>
      </c>
    </row>
    <row r="42" spans="1:11" x14ac:dyDescent="0.2">
      <c r="A42" s="142">
        <v>51953001</v>
      </c>
      <c r="B42" s="142" t="s">
        <v>143</v>
      </c>
      <c r="C42" s="143">
        <v>41400</v>
      </c>
      <c r="D42" s="144">
        <f>SUMIF('PRESUPUESTO UNIV'!$B$36:$B$137,$A42,'PRESUPUESTO UNIV'!$J$36:$J$140)+SUMIF('PRESUPUESTO FUERA'!$B$36:$B$137,$A42,'PRESUPUESTO FUERA'!$J$36:$J$140)</f>
        <v>0</v>
      </c>
      <c r="E42" s="144" t="s">
        <v>8</v>
      </c>
      <c r="F42" s="511">
        <f t="shared" si="3"/>
        <v>51953001</v>
      </c>
      <c r="G42" s="142">
        <f t="shared" si="0"/>
        <v>51953001</v>
      </c>
      <c r="H42" s="142" t="str">
        <f t="shared" si="1"/>
        <v>PAPELERÍA, UTILES DE ESCRITORIO Y OTROS</v>
      </c>
      <c r="I42" s="144">
        <f>SUMIF('PRESUPUESTO UNIV'!$B$36:$B$137,$A42,'PRESUPUESTO UNIV'!$K$36:$K$140)+SUMIF('PRESUPUESTO FUERA'!$B$36:$B$137,$A42,'PRESUPUESTO FUERA'!$K$36:$K$140)</f>
        <v>0</v>
      </c>
      <c r="J42" s="144" t="str">
        <f t="shared" si="2"/>
        <v>MATERIAL DE ENSEÑANZA</v>
      </c>
      <c r="K42" s="511">
        <f t="shared" si="4"/>
        <v>51953001</v>
      </c>
    </row>
    <row r="43" spans="1:11" x14ac:dyDescent="0.2">
      <c r="A43" s="142">
        <v>51959512</v>
      </c>
      <c r="B43" s="142" t="s">
        <v>347</v>
      </c>
      <c r="C43" s="143">
        <v>41400</v>
      </c>
      <c r="D43" s="144">
        <f>SUMIF('PRESUPUESTO UNIV'!$B$36:$B$137,$A43,'PRESUPUESTO UNIV'!$J$36:$J$140)+SUMIF('PRESUPUESTO FUERA'!$B$36:$B$137,$A43,'PRESUPUESTO FUERA'!$J$36:$J$140)</f>
        <v>0</v>
      </c>
      <c r="E43" s="144" t="s">
        <v>8</v>
      </c>
      <c r="F43" s="511">
        <f t="shared" si="3"/>
        <v>51959512</v>
      </c>
      <c r="G43" s="142">
        <f t="shared" si="0"/>
        <v>51959512</v>
      </c>
      <c r="H43" s="142" t="str">
        <f t="shared" si="1"/>
        <v>MATERIAL CONSUMO LABORATORIO</v>
      </c>
      <c r="I43" s="144">
        <f>SUMIF('PRESUPUESTO UNIV'!$B$36:$B$137,$A43,'PRESUPUESTO UNIV'!$K$36:$K$140)+SUMIF('PRESUPUESTO FUERA'!$B$36:$B$137,$A43,'PRESUPUESTO FUERA'!$K$36:$K$140)</f>
        <v>0</v>
      </c>
      <c r="J43" s="144" t="str">
        <f t="shared" si="2"/>
        <v>MATERIAL DE ENSEÑANZA</v>
      </c>
      <c r="K43" s="511">
        <f t="shared" si="4"/>
        <v>51959512</v>
      </c>
    </row>
    <row r="44" spans="1:11" x14ac:dyDescent="0.2">
      <c r="A44" s="142">
        <v>51959518</v>
      </c>
      <c r="B44" s="142" t="s">
        <v>107</v>
      </c>
      <c r="C44" s="143">
        <v>41400</v>
      </c>
      <c r="D44" s="144">
        <f>SUMIF('PRESUPUESTO UNIV'!$B$36:$B$137,$A44,'PRESUPUESTO UNIV'!$J$36:$J$140)+SUMIF('PRESUPUESTO FUERA'!$B$36:$B$137,$A44,'PRESUPUESTO FUERA'!$J$36:$J$140)</f>
        <v>0</v>
      </c>
      <c r="E44" s="144" t="s">
        <v>44</v>
      </c>
      <c r="F44" s="511">
        <f t="shared" si="3"/>
        <v>51959518</v>
      </c>
      <c r="G44" s="142">
        <f t="shared" si="0"/>
        <v>51959518</v>
      </c>
      <c r="H44" s="142" t="str">
        <f t="shared" si="1"/>
        <v>PUBLICIDAD Y PROPAGANDA</v>
      </c>
      <c r="I44" s="144">
        <f>SUMIF('PRESUPUESTO UNIV'!$B$36:$B$137,$A44,'PRESUPUESTO UNIV'!$K$36:$K$140)+SUMIF('PRESUPUESTO FUERA'!$B$36:$B$137,$A44,'PRESUPUESTO FUERA'!$K$36:$K$140)</f>
        <v>0</v>
      </c>
      <c r="J44" s="144" t="str">
        <f t="shared" si="2"/>
        <v>PUBLICIDAD</v>
      </c>
      <c r="K44" s="511">
        <f t="shared" si="4"/>
        <v>51959518</v>
      </c>
    </row>
    <row r="45" spans="1:11" x14ac:dyDescent="0.2">
      <c r="A45" s="142">
        <v>51959533</v>
      </c>
      <c r="B45" s="142" t="s">
        <v>122</v>
      </c>
      <c r="C45" s="143">
        <v>41400</v>
      </c>
      <c r="D45" s="144">
        <f>SUMIF('PRESUPUESTO UNIV'!$B$36:$B$137,$A45,'PRESUPUESTO UNIV'!$J$36:$J$140)+SUMIF('PRESUPUESTO FUERA'!$B$36:$B$137,$A45,'PRESUPUESTO FUERA'!$J$36:$J$140)</f>
        <v>0</v>
      </c>
      <c r="E45" s="144" t="s">
        <v>389</v>
      </c>
      <c r="F45" s="511">
        <f t="shared" si="3"/>
        <v>51959533</v>
      </c>
      <c r="G45" s="142">
        <f t="shared" si="0"/>
        <v>51959533</v>
      </c>
      <c r="H45" s="142" t="str">
        <f t="shared" si="1"/>
        <v>PROGRAMAS PAQUETES Y LICENCIAS</v>
      </c>
      <c r="I45" s="144">
        <f>SUMIF('PRESUPUESTO UNIV'!$B$36:$B$137,$A45,'PRESUPUESTO UNIV'!$K$36:$K$140)+SUMIF('PRESUPUESTO FUERA'!$B$36:$B$137,$A45,'PRESUPUESTO FUERA'!$K$36:$K$140)</f>
        <v>0</v>
      </c>
      <c r="J45" s="144" t="str">
        <f t="shared" si="2"/>
        <v>EQUIPOS E INFRAESTRUCTURA</v>
      </c>
      <c r="K45" s="511">
        <f t="shared" si="4"/>
        <v>51959533</v>
      </c>
    </row>
    <row r="46" spans="1:11" ht="13.5" thickBot="1" x14ac:dyDescent="0.25">
      <c r="A46" s="142">
        <v>51959539</v>
      </c>
      <c r="B46" s="142" t="s">
        <v>351</v>
      </c>
      <c r="C46" s="143">
        <v>41400</v>
      </c>
      <c r="D46" s="144">
        <f ca="1">SUMIF('PRESUPUESTO UNIV'!$B$36:$B$137,$A46,'PRESUPUESTO UNIV'!$J$36:$J$140)+SUMIF('PRESUPUESTO FUERA'!$B$36:$B$137,$A46,'PRESUPUESTO FUERA'!$J$36:$J$140)</f>
        <v>0</v>
      </c>
      <c r="E46" s="144" t="s">
        <v>391</v>
      </c>
      <c r="F46" s="511">
        <f t="shared" si="3"/>
        <v>51959539</v>
      </c>
      <c r="G46" s="142">
        <f t="shared" si="0"/>
        <v>51959539</v>
      </c>
      <c r="H46" s="142" t="str">
        <f t="shared" si="1"/>
        <v>IMPREVISTOS PARA PROYECTOS DE INVESTIGACION</v>
      </c>
      <c r="I46" s="144">
        <f>SUMIF('PRESUPUESTO UNIV'!$B$36:$B$137,$A46,'PRESUPUESTO UNIV'!$K$36:$K$140)+SUMIF('PRESUPUESTO FUERA'!$B$36:$B$137,$A46,'PRESUPUESTO FUERA'!$K$36:$K$140)</f>
        <v>0</v>
      </c>
      <c r="J46" s="144" t="str">
        <f t="shared" si="2"/>
        <v>G.INDIRECTOS</v>
      </c>
      <c r="K46" s="511">
        <f t="shared" si="4"/>
        <v>51959539</v>
      </c>
    </row>
    <row r="47" spans="1:11" ht="13.5" thickBot="1" x14ac:dyDescent="0.25">
      <c r="A47" s="145"/>
      <c r="B47" s="146" t="s">
        <v>12</v>
      </c>
      <c r="C47" s="147"/>
      <c r="D47" s="148">
        <f ca="1">SUM(D18:D46)</f>
        <v>0</v>
      </c>
      <c r="E47" s="149"/>
      <c r="G47" s="145"/>
      <c r="H47" s="146" t="s">
        <v>12</v>
      </c>
      <c r="I47" s="148">
        <f>SUM(I18:I46)</f>
        <v>0</v>
      </c>
      <c r="J47" s="149"/>
    </row>
    <row r="48" spans="1:11" ht="13.5" thickBot="1" x14ac:dyDescent="0.25"/>
    <row r="49" spans="1:10" ht="13.5" thickBot="1" x14ac:dyDescent="0.25">
      <c r="A49" s="145"/>
      <c r="B49" s="514" t="s">
        <v>356</v>
      </c>
      <c r="C49" s="147"/>
      <c r="D49" s="148">
        <f ca="1">+D47-'PRESUPUESTO UNIV'!J140-'PRESUPUESTO FUERA'!J140</f>
        <v>0</v>
      </c>
      <c r="E49" s="149"/>
      <c r="G49" s="145"/>
      <c r="H49" s="514" t="s">
        <v>356</v>
      </c>
      <c r="I49" s="148">
        <f>+I47-'PRESUPUESTO UNIV'!K140-'PRESUPUESTO FUERA'!K140</f>
        <v>0</v>
      </c>
      <c r="J49" s="149"/>
    </row>
  </sheetData>
  <autoFilter ref="A17:K47">
    <sortState ref="A18:K45">
      <sortCondition ref="A17:A45"/>
    </sortState>
  </autoFilter>
  <mergeCells count="8">
    <mergeCell ref="G16:J16"/>
    <mergeCell ref="E8:J8"/>
    <mergeCell ref="C10:J10"/>
    <mergeCell ref="A16:E16"/>
    <mergeCell ref="A4:E4"/>
    <mergeCell ref="A5:E5"/>
    <mergeCell ref="C6:E6"/>
    <mergeCell ref="A7:E7"/>
  </mergeCells>
  <pageMargins left="0.70866141732283472" right="0.70866141732283472" top="0.74803149606299213" bottom="0.74803149606299213" header="0.31496062992125984" footer="0.31496062992125984"/>
  <pageSetup paperSize="9" orientation="portrait" r:id="rId1"/>
  <headerFooter>
    <oddFooter>&amp;C30/01/2013/V-6</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
  <sheetViews>
    <sheetView workbookViewId="0">
      <selection activeCell="B22" sqref="B22:B23"/>
    </sheetView>
  </sheetViews>
  <sheetFormatPr baseColWidth="10" defaultRowHeight="12.75" x14ac:dyDescent="0.2"/>
  <cols>
    <col min="1" max="1" width="13.140625" bestFit="1" customWidth="1"/>
    <col min="2" max="2" width="63.140625" bestFit="1" customWidth="1"/>
    <col min="3" max="3" width="15.7109375" customWidth="1"/>
    <col min="4" max="4" width="8.140625" customWidth="1"/>
  </cols>
  <sheetData>
    <row r="1" spans="1:4" ht="14.25" customHeight="1" x14ac:dyDescent="0.2">
      <c r="A1" s="803" t="s">
        <v>364</v>
      </c>
      <c r="B1" s="803"/>
      <c r="C1" s="517">
        <f>SUM(C5:C100)+SUM(D5:D100)</f>
        <v>0</v>
      </c>
    </row>
    <row r="2" spans="1:4" ht="14.25" customHeight="1" x14ac:dyDescent="0.2">
      <c r="A2" s="803" t="s">
        <v>365</v>
      </c>
      <c r="B2" s="803"/>
      <c r="C2" s="517">
        <f ca="1">+C1-'PRESUPUESTO UNIV'!L140</f>
        <v>0</v>
      </c>
    </row>
    <row r="4" spans="1:4" x14ac:dyDescent="0.2">
      <c r="A4" s="516" t="s">
        <v>139</v>
      </c>
      <c r="B4" s="516" t="s">
        <v>357</v>
      </c>
      <c r="C4" s="516" t="s">
        <v>360</v>
      </c>
      <c r="D4" s="516" t="s">
        <v>361</v>
      </c>
    </row>
    <row r="5" spans="1:4" x14ac:dyDescent="0.2">
      <c r="A5" t="s">
        <v>363</v>
      </c>
    </row>
  </sheetData>
  <mergeCells count="2">
    <mergeCell ref="A1:B1"/>
    <mergeCell ref="A2:B2"/>
  </mergeCell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O713"/>
  <sheetViews>
    <sheetView tabSelected="1" workbookViewId="0">
      <selection activeCell="A146" sqref="A146"/>
    </sheetView>
  </sheetViews>
  <sheetFormatPr baseColWidth="10" defaultRowHeight="12.75" x14ac:dyDescent="0.2"/>
  <cols>
    <col min="1" max="1" width="6.28515625" style="262" customWidth="1"/>
    <col min="2" max="2" width="22.42578125" style="262" hidden="1" customWidth="1"/>
    <col min="3" max="3" width="43.28515625" style="262" customWidth="1"/>
    <col min="4" max="4" width="29.42578125" style="259" customWidth="1"/>
    <col min="5" max="5" width="19.140625" style="259" bestFit="1" customWidth="1"/>
    <col min="6" max="6" width="22.140625" style="259" hidden="1" customWidth="1"/>
    <col min="7" max="7" width="6" style="259" customWidth="1"/>
    <col min="8" max="8" width="10.5703125" style="259" bestFit="1" customWidth="1"/>
    <col min="9" max="9" width="10.5703125" style="259" customWidth="1"/>
    <col min="10" max="10" width="10.42578125" style="259" customWidth="1"/>
    <col min="11" max="11" width="12.28515625" style="259" hidden="1" customWidth="1"/>
    <col min="12" max="12" width="12.85546875" style="264" customWidth="1"/>
    <col min="13" max="13" width="12.28515625" style="262" hidden="1" customWidth="1"/>
    <col min="14" max="14" width="11.7109375" style="262" customWidth="1"/>
    <col min="15" max="15" width="11.5703125" style="262" customWidth="1"/>
    <col min="16" max="16384" width="11.42578125" style="262"/>
  </cols>
  <sheetData>
    <row r="1" spans="1:15" x14ac:dyDescent="0.2">
      <c r="A1" s="257"/>
      <c r="B1" s="257"/>
      <c r="C1" s="258"/>
      <c r="E1" s="260"/>
      <c r="F1" s="260"/>
      <c r="L1" s="261"/>
    </row>
    <row r="2" spans="1:15" ht="39.950000000000003" customHeight="1" x14ac:dyDescent="0.2">
      <c r="A2" s="700" t="s">
        <v>150</v>
      </c>
      <c r="B2" s="701"/>
      <c r="C2" s="701"/>
      <c r="D2" s="701"/>
      <c r="E2" s="701"/>
      <c r="F2" s="701"/>
      <c r="G2" s="701"/>
      <c r="H2" s="701"/>
      <c r="I2" s="716"/>
      <c r="J2" s="181" t="s">
        <v>213</v>
      </c>
      <c r="K2" s="737">
        <v>41654</v>
      </c>
      <c r="L2" s="737"/>
    </row>
    <row r="3" spans="1:15" ht="30.75" customHeight="1" x14ac:dyDescent="0.2">
      <c r="A3" s="702"/>
      <c r="B3" s="703"/>
      <c r="C3" s="703"/>
      <c r="D3" s="703"/>
      <c r="E3" s="703"/>
      <c r="F3" s="703"/>
      <c r="G3" s="703"/>
      <c r="H3" s="703"/>
      <c r="I3" s="717"/>
      <c r="J3" s="181" t="s">
        <v>214</v>
      </c>
      <c r="K3" s="738">
        <v>7</v>
      </c>
      <c r="L3" s="738"/>
    </row>
    <row r="4" spans="1:15" ht="17.25" customHeight="1" x14ac:dyDescent="0.2">
      <c r="A4" s="736" t="s">
        <v>303</v>
      </c>
      <c r="B4" s="736"/>
      <c r="C4" s="736"/>
      <c r="D4" s="736"/>
      <c r="E4" s="736"/>
      <c r="F4" s="736"/>
      <c r="G4" s="736"/>
      <c r="H4" s="736"/>
      <c r="I4" s="736"/>
      <c r="J4" s="736"/>
      <c r="K4" s="736"/>
      <c r="L4" s="736"/>
    </row>
    <row r="5" spans="1:15" ht="15" customHeight="1" x14ac:dyDescent="0.2">
      <c r="A5" s="735" t="s">
        <v>304</v>
      </c>
      <c r="B5" s="736"/>
      <c r="C5" s="736"/>
      <c r="D5" s="736"/>
      <c r="E5" s="736"/>
      <c r="F5" s="736"/>
      <c r="G5" s="736"/>
      <c r="H5" s="736"/>
      <c r="I5" s="736"/>
      <c r="J5" s="736"/>
      <c r="K5" s="736"/>
      <c r="L5" s="736"/>
    </row>
    <row r="6" spans="1:15" ht="15" customHeight="1" x14ac:dyDescent="0.2">
      <c r="A6" s="736" t="s">
        <v>159</v>
      </c>
      <c r="B6" s="736"/>
      <c r="C6" s="736"/>
      <c r="D6" s="736"/>
      <c r="E6" s="736"/>
      <c r="F6" s="736"/>
      <c r="G6" s="736"/>
      <c r="H6" s="736"/>
      <c r="I6" s="736"/>
      <c r="J6" s="736"/>
      <c r="K6" s="736"/>
      <c r="L6" s="736"/>
    </row>
    <row r="7" spans="1:15" x14ac:dyDescent="0.2">
      <c r="A7" s="262" t="s">
        <v>69</v>
      </c>
      <c r="C7" s="263"/>
      <c r="D7" s="262" t="s">
        <v>115</v>
      </c>
      <c r="E7" s="262"/>
      <c r="F7" s="262"/>
      <c r="G7" s="262"/>
      <c r="H7" s="262"/>
      <c r="I7" s="262"/>
      <c r="J7" s="262"/>
      <c r="K7" s="262"/>
      <c r="O7" s="265"/>
    </row>
    <row r="8" spans="1:15" ht="3" customHeight="1" thickBot="1" x14ac:dyDescent="0.25">
      <c r="O8" s="265"/>
    </row>
    <row r="9" spans="1:15" ht="15" customHeight="1" thickBot="1" x14ac:dyDescent="0.25">
      <c r="A9" s="188" t="s">
        <v>403</v>
      </c>
      <c r="B9" s="189" t="s">
        <v>106</v>
      </c>
      <c r="C9" s="623" t="s">
        <v>135</v>
      </c>
      <c r="D9" s="190"/>
      <c r="E9" s="191"/>
      <c r="F9" s="191"/>
      <c r="G9" s="191"/>
      <c r="H9" s="191"/>
      <c r="I9" s="192"/>
      <c r="J9" s="193" t="s">
        <v>249</v>
      </c>
      <c r="K9" s="193" t="s">
        <v>250</v>
      </c>
      <c r="L9" s="194" t="s">
        <v>119</v>
      </c>
      <c r="M9" s="194" t="s">
        <v>212</v>
      </c>
      <c r="O9" s="265"/>
    </row>
    <row r="10" spans="1:15" ht="13.5" thickBot="1" x14ac:dyDescent="0.25">
      <c r="A10" s="267">
        <v>1</v>
      </c>
      <c r="B10" s="260"/>
      <c r="C10" s="470" t="s">
        <v>40</v>
      </c>
      <c r="D10" s="575">
        <f>'ANEXO AL PRESUPUESTO'!C41</f>
        <v>0</v>
      </c>
      <c r="E10" s="268"/>
      <c r="F10" s="268"/>
      <c r="G10" s="268"/>
      <c r="H10" s="268"/>
      <c r="I10" s="269"/>
      <c r="J10" s="269"/>
      <c r="K10" s="269"/>
      <c r="L10" s="270"/>
      <c r="M10" s="270"/>
    </row>
    <row r="11" spans="1:15" ht="13.5" thickBot="1" x14ac:dyDescent="0.25">
      <c r="A11" s="267">
        <v>2</v>
      </c>
      <c r="B11" s="260"/>
      <c r="C11" s="739" t="s">
        <v>86</v>
      </c>
      <c r="D11" s="272" t="s">
        <v>87</v>
      </c>
      <c r="E11" s="273"/>
      <c r="F11" s="273"/>
      <c r="G11" s="272"/>
      <c r="H11" s="274"/>
      <c r="I11" s="275"/>
      <c r="J11" s="275"/>
      <c r="K11" s="275"/>
      <c r="L11" s="276"/>
      <c r="M11" s="276"/>
    </row>
    <row r="12" spans="1:15" ht="13.5" thickBot="1" x14ac:dyDescent="0.25">
      <c r="A12" s="267">
        <v>3</v>
      </c>
      <c r="B12" s="260"/>
      <c r="C12" s="739"/>
      <c r="D12" s="277" t="s">
        <v>116</v>
      </c>
      <c r="E12" s="278"/>
      <c r="F12" s="278"/>
      <c r="G12" s="277"/>
      <c r="H12" s="279"/>
      <c r="I12" s="280"/>
      <c r="J12" s="280"/>
      <c r="K12" s="280"/>
      <c r="L12" s="281"/>
      <c r="M12" s="281"/>
    </row>
    <row r="13" spans="1:15" ht="14.25" customHeight="1" thickBot="1" x14ac:dyDescent="0.25">
      <c r="A13" s="267">
        <v>4</v>
      </c>
      <c r="B13" s="260"/>
      <c r="C13" s="471" t="s">
        <v>88</v>
      </c>
      <c r="D13" s="282"/>
      <c r="E13" s="282"/>
      <c r="F13" s="282"/>
      <c r="G13" s="282"/>
      <c r="H13" s="282"/>
      <c r="I13" s="283"/>
      <c r="J13" s="283"/>
      <c r="K13" s="283"/>
      <c r="L13" s="284"/>
      <c r="M13" s="284"/>
    </row>
    <row r="14" spans="1:15" x14ac:dyDescent="0.2">
      <c r="A14" s="267">
        <v>5</v>
      </c>
      <c r="B14" s="260"/>
      <c r="C14" s="472" t="s">
        <v>89</v>
      </c>
      <c r="D14" s="286"/>
      <c r="E14" s="286"/>
      <c r="F14" s="286"/>
      <c r="G14" s="287">
        <f>SUM(D17:D23)</f>
        <v>0</v>
      </c>
      <c r="H14" s="286"/>
      <c r="I14" s="288"/>
      <c r="J14" s="288"/>
      <c r="K14" s="288"/>
      <c r="L14" s="289"/>
      <c r="M14" s="289"/>
      <c r="N14" s="290"/>
    </row>
    <row r="15" spans="1:15" ht="13.5" thickBot="1" x14ac:dyDescent="0.25">
      <c r="A15" s="267">
        <v>6</v>
      </c>
      <c r="B15" s="260"/>
      <c r="C15" s="472" t="s">
        <v>90</v>
      </c>
      <c r="D15" s="286"/>
      <c r="E15" s="286"/>
      <c r="F15" s="286"/>
      <c r="G15" s="291"/>
      <c r="H15" s="286"/>
      <c r="I15" s="288"/>
      <c r="J15" s="288"/>
      <c r="K15" s="288"/>
      <c r="L15" s="289"/>
      <c r="M15" s="289"/>
    </row>
    <row r="16" spans="1:15" ht="13.5" thickBot="1" x14ac:dyDescent="0.25">
      <c r="A16" s="292"/>
      <c r="B16" s="260"/>
      <c r="C16" s="470"/>
      <c r="D16" s="293" t="s">
        <v>121</v>
      </c>
      <c r="E16" s="293" t="s">
        <v>6</v>
      </c>
      <c r="F16" s="293"/>
      <c r="G16" s="293" t="s">
        <v>117</v>
      </c>
      <c r="H16" s="293" t="s">
        <v>118</v>
      </c>
      <c r="I16" s="294" t="s">
        <v>119</v>
      </c>
      <c r="J16" s="294"/>
      <c r="K16" s="294"/>
      <c r="L16" s="295"/>
      <c r="M16" s="295"/>
    </row>
    <row r="17" spans="1:13" x14ac:dyDescent="0.2">
      <c r="A17" s="740">
        <v>7</v>
      </c>
      <c r="B17" s="260"/>
      <c r="C17" s="375" t="s">
        <v>218</v>
      </c>
      <c r="D17" s="296">
        <v>0</v>
      </c>
      <c r="E17" s="297">
        <v>1000000</v>
      </c>
      <c r="F17" s="297"/>
      <c r="G17" s="298">
        <v>0.2</v>
      </c>
      <c r="H17" s="299">
        <f t="shared" ref="H17:H23" si="0">+E17-(E17*G17)</f>
        <v>800000</v>
      </c>
      <c r="I17" s="300">
        <f t="shared" ref="I17:I23" si="1">+H17*D17</f>
        <v>0</v>
      </c>
      <c r="J17" s="300"/>
      <c r="K17" s="300"/>
      <c r="L17" s="300"/>
      <c r="M17" s="300"/>
    </row>
    <row r="18" spans="1:13" x14ac:dyDescent="0.2">
      <c r="A18" s="741"/>
      <c r="B18" s="260"/>
      <c r="C18" s="271" t="s">
        <v>219</v>
      </c>
      <c r="D18" s="301">
        <v>0</v>
      </c>
      <c r="E18" s="297">
        <f t="shared" ref="E18:E23" si="2">+E17</f>
        <v>1000000</v>
      </c>
      <c r="F18" s="297"/>
      <c r="G18" s="298">
        <v>0.25</v>
      </c>
      <c r="H18" s="299">
        <f t="shared" si="0"/>
        <v>750000</v>
      </c>
      <c r="I18" s="300">
        <f t="shared" si="1"/>
        <v>0</v>
      </c>
      <c r="J18" s="300"/>
      <c r="K18" s="300"/>
      <c r="L18" s="300"/>
      <c r="M18" s="300"/>
    </row>
    <row r="19" spans="1:13" x14ac:dyDescent="0.2">
      <c r="A19" s="741"/>
      <c r="B19" s="260"/>
      <c r="C19" s="271" t="s">
        <v>220</v>
      </c>
      <c r="D19" s="301">
        <v>0</v>
      </c>
      <c r="E19" s="297">
        <f t="shared" si="2"/>
        <v>1000000</v>
      </c>
      <c r="F19" s="297"/>
      <c r="G19" s="298">
        <v>0.15</v>
      </c>
      <c r="H19" s="299">
        <f t="shared" si="0"/>
        <v>850000</v>
      </c>
      <c r="I19" s="300">
        <f t="shared" si="1"/>
        <v>0</v>
      </c>
      <c r="J19" s="300"/>
      <c r="K19" s="300"/>
      <c r="L19" s="300"/>
      <c r="M19" s="300"/>
    </row>
    <row r="20" spans="1:13" x14ac:dyDescent="0.2">
      <c r="A20" s="741"/>
      <c r="B20" s="260"/>
      <c r="C20" s="271" t="s">
        <v>221</v>
      </c>
      <c r="D20" s="301">
        <v>0</v>
      </c>
      <c r="E20" s="297">
        <f t="shared" si="2"/>
        <v>1000000</v>
      </c>
      <c r="F20" s="297"/>
      <c r="G20" s="298">
        <v>0.1</v>
      </c>
      <c r="H20" s="299">
        <f t="shared" si="0"/>
        <v>900000</v>
      </c>
      <c r="I20" s="300">
        <f t="shared" si="1"/>
        <v>0</v>
      </c>
      <c r="J20" s="300"/>
      <c r="K20" s="300"/>
      <c r="L20" s="300"/>
      <c r="M20" s="300"/>
    </row>
    <row r="21" spans="1:13" x14ac:dyDescent="0.2">
      <c r="A21" s="741"/>
      <c r="B21" s="260"/>
      <c r="C21" s="271" t="s">
        <v>91</v>
      </c>
      <c r="D21" s="299">
        <v>0</v>
      </c>
      <c r="E21" s="297">
        <f t="shared" si="2"/>
        <v>1000000</v>
      </c>
      <c r="F21" s="297"/>
      <c r="G21" s="298">
        <v>0</v>
      </c>
      <c r="H21" s="303">
        <f t="shared" si="0"/>
        <v>1000000</v>
      </c>
      <c r="I21" s="300">
        <f t="shared" si="1"/>
        <v>0</v>
      </c>
      <c r="J21" s="300"/>
      <c r="K21" s="300"/>
      <c r="L21" s="300"/>
      <c r="M21" s="300"/>
    </row>
    <row r="22" spans="1:13" x14ac:dyDescent="0.2">
      <c r="A22" s="741"/>
      <c r="B22" s="260"/>
      <c r="C22" s="473" t="s">
        <v>223</v>
      </c>
      <c r="D22" s="299">
        <v>0</v>
      </c>
      <c r="E22" s="297">
        <f t="shared" si="2"/>
        <v>1000000</v>
      </c>
      <c r="F22" s="297"/>
      <c r="G22" s="298">
        <v>0.1</v>
      </c>
      <c r="H22" s="299">
        <f t="shared" si="0"/>
        <v>900000</v>
      </c>
      <c r="I22" s="300">
        <f t="shared" si="1"/>
        <v>0</v>
      </c>
      <c r="J22" s="300"/>
      <c r="K22" s="300"/>
      <c r="L22" s="300"/>
      <c r="M22" s="300"/>
    </row>
    <row r="23" spans="1:13" ht="13.5" thickBot="1" x14ac:dyDescent="0.25">
      <c r="A23" s="742"/>
      <c r="B23" s="260"/>
      <c r="C23" s="473" t="s">
        <v>224</v>
      </c>
      <c r="D23" s="299">
        <v>0</v>
      </c>
      <c r="E23" s="297">
        <f t="shared" si="2"/>
        <v>1000000</v>
      </c>
      <c r="F23" s="297"/>
      <c r="G23" s="298">
        <v>0.15</v>
      </c>
      <c r="H23" s="299">
        <f t="shared" si="0"/>
        <v>850000</v>
      </c>
      <c r="I23" s="300">
        <f t="shared" si="1"/>
        <v>0</v>
      </c>
      <c r="J23" s="300"/>
      <c r="K23" s="300"/>
      <c r="L23" s="300"/>
      <c r="M23" s="300"/>
    </row>
    <row r="24" spans="1:13" hidden="1" x14ac:dyDescent="0.2">
      <c r="A24" s="740">
        <v>8</v>
      </c>
      <c r="B24" s="260"/>
      <c r="C24" s="473" t="s">
        <v>222</v>
      </c>
      <c r="D24" s="299"/>
      <c r="E24" s="299"/>
      <c r="F24" s="299"/>
      <c r="G24" s="298"/>
      <c r="H24" s="299"/>
      <c r="I24" s="300"/>
      <c r="J24" s="300"/>
      <c r="K24" s="300"/>
      <c r="L24" s="300"/>
      <c r="M24" s="300"/>
    </row>
    <row r="25" spans="1:13" hidden="1" x14ac:dyDescent="0.2">
      <c r="A25" s="741"/>
      <c r="B25" s="260"/>
      <c r="C25" s="473" t="s">
        <v>226</v>
      </c>
      <c r="D25" s="299"/>
      <c r="E25" s="299"/>
      <c r="F25" s="299"/>
      <c r="G25" s="298"/>
      <c r="H25" s="299"/>
      <c r="I25" s="300"/>
      <c r="J25" s="300"/>
      <c r="K25" s="300"/>
      <c r="L25" s="300"/>
      <c r="M25" s="300"/>
    </row>
    <row r="26" spans="1:13" hidden="1" x14ac:dyDescent="0.2">
      <c r="A26" s="741"/>
      <c r="B26" s="260"/>
      <c r="C26" s="473" t="s">
        <v>225</v>
      </c>
      <c r="D26" s="299"/>
      <c r="E26" s="299"/>
      <c r="F26" s="299"/>
      <c r="G26" s="298"/>
      <c r="H26" s="299"/>
      <c r="I26" s="300"/>
      <c r="J26" s="300"/>
      <c r="K26" s="300"/>
      <c r="L26" s="300"/>
      <c r="M26" s="300"/>
    </row>
    <row r="27" spans="1:13" hidden="1" x14ac:dyDescent="0.2">
      <c r="A27" s="741"/>
      <c r="B27" s="260"/>
      <c r="C27" s="473" t="s">
        <v>136</v>
      </c>
      <c r="D27" s="299"/>
      <c r="E27" s="299"/>
      <c r="F27" s="299"/>
      <c r="G27" s="298"/>
      <c r="H27" s="299"/>
      <c r="I27" s="300"/>
      <c r="J27" s="300"/>
      <c r="K27" s="300"/>
      <c r="L27" s="300"/>
      <c r="M27" s="300"/>
    </row>
    <row r="28" spans="1:13" ht="13.5" hidden="1" thickBot="1" x14ac:dyDescent="0.25">
      <c r="A28" s="742"/>
      <c r="B28" s="260"/>
      <c r="C28" s="302" t="s">
        <v>232</v>
      </c>
      <c r="D28" s="299"/>
      <c r="E28" s="299"/>
      <c r="F28" s="299"/>
      <c r="G28" s="298"/>
      <c r="H28" s="299"/>
      <c r="I28" s="300"/>
      <c r="J28" s="300"/>
      <c r="K28" s="300"/>
      <c r="L28" s="300"/>
      <c r="M28" s="300"/>
    </row>
    <row r="29" spans="1:13" ht="13.5" thickBot="1" x14ac:dyDescent="0.25">
      <c r="A29" s="305">
        <v>9</v>
      </c>
      <c r="B29" s="306"/>
      <c r="C29" s="306" t="s">
        <v>92</v>
      </c>
      <c r="D29" s="306"/>
      <c r="E29" s="306"/>
      <c r="F29" s="306"/>
      <c r="G29" s="306"/>
      <c r="H29" s="306"/>
      <c r="I29" s="306"/>
      <c r="J29" s="306"/>
      <c r="K29" s="306"/>
      <c r="L29" s="455">
        <f>IF((SUM(I17:I28))=0,0,SUM(I17:I28)/G14)</f>
        <v>0</v>
      </c>
      <c r="M29" s="455"/>
    </row>
    <row r="30" spans="1:13" ht="3.75" customHeight="1" thickBot="1" x14ac:dyDescent="0.25">
      <c r="A30" s="308"/>
      <c r="C30" s="259"/>
      <c r="D30" s="262"/>
      <c r="E30" s="262"/>
      <c r="F30" s="262"/>
      <c r="G30" s="262"/>
      <c r="H30" s="262"/>
      <c r="I30" s="262"/>
      <c r="J30" s="262"/>
      <c r="K30" s="262"/>
      <c r="L30" s="265"/>
      <c r="M30" s="265"/>
    </row>
    <row r="31" spans="1:13" ht="13.5" thickBot="1" x14ac:dyDescent="0.25">
      <c r="A31" s="309">
        <v>10</v>
      </c>
      <c r="B31" s="70">
        <v>4141600505</v>
      </c>
      <c r="C31" s="306" t="s">
        <v>3</v>
      </c>
      <c r="D31" s="70"/>
      <c r="E31" s="70"/>
      <c r="F31" s="70"/>
      <c r="G31" s="70"/>
      <c r="H31" s="70"/>
      <c r="I31" s="70"/>
      <c r="J31" s="70"/>
      <c r="K31" s="70"/>
      <c r="L31" s="454">
        <f>+G14*L29</f>
        <v>0</v>
      </c>
      <c r="M31" s="454"/>
    </row>
    <row r="32" spans="1:13" ht="3.75" customHeight="1" thickBot="1" x14ac:dyDescent="0.25">
      <c r="D32" s="310"/>
      <c r="E32" s="311"/>
      <c r="F32" s="311"/>
      <c r="G32" s="311"/>
      <c r="H32" s="311"/>
      <c r="I32" s="311"/>
      <c r="J32" s="311"/>
      <c r="K32" s="311"/>
      <c r="L32" s="312"/>
      <c r="M32" s="312"/>
    </row>
    <row r="33" spans="1:13" ht="13.5" thickBot="1" x14ac:dyDescent="0.25">
      <c r="A33" s="313" t="s">
        <v>4</v>
      </c>
      <c r="B33" s="313"/>
      <c r="C33" s="313" t="s">
        <v>5</v>
      </c>
      <c r="D33" s="731" t="s">
        <v>402</v>
      </c>
      <c r="E33" s="732"/>
      <c r="F33" s="313" t="s">
        <v>374</v>
      </c>
      <c r="G33" s="313" t="s">
        <v>41</v>
      </c>
      <c r="H33" s="313" t="s">
        <v>42</v>
      </c>
      <c r="I33" s="313" t="s">
        <v>43</v>
      </c>
      <c r="J33" s="313" t="s">
        <v>251</v>
      </c>
      <c r="K33" s="313"/>
      <c r="L33" s="456" t="s">
        <v>12</v>
      </c>
      <c r="M33" s="456" t="s">
        <v>6</v>
      </c>
    </row>
    <row r="34" spans="1:13" ht="13.5" thickBot="1" x14ac:dyDescent="0.25">
      <c r="A34" s="190"/>
      <c r="B34" s="314"/>
      <c r="C34" s="314" t="s">
        <v>7</v>
      </c>
      <c r="D34" s="314"/>
      <c r="E34" s="314"/>
      <c r="F34" s="314"/>
      <c r="G34" s="315"/>
      <c r="H34" s="315"/>
      <c r="I34" s="316"/>
      <c r="J34" s="316"/>
      <c r="K34" s="316"/>
      <c r="L34" s="317"/>
      <c r="M34" s="317"/>
    </row>
    <row r="35" spans="1:13" ht="13.5" thickBot="1" x14ac:dyDescent="0.25">
      <c r="A35" s="318">
        <v>1</v>
      </c>
      <c r="B35" s="319"/>
      <c r="C35" s="113" t="s">
        <v>95</v>
      </c>
      <c r="D35" s="319"/>
      <c r="E35" s="319"/>
      <c r="F35" s="319"/>
      <c r="G35" s="319"/>
      <c r="H35" s="361"/>
      <c r="I35" s="319"/>
      <c r="J35" s="593"/>
      <c r="K35" s="344"/>
      <c r="L35" s="322"/>
      <c r="M35" s="322"/>
    </row>
    <row r="36" spans="1:13" x14ac:dyDescent="0.2">
      <c r="A36" s="330">
        <v>1.1000000000000001</v>
      </c>
      <c r="B36" s="330">
        <f>VLOOKUP(D36,'EQUIVALENCIA PRESUP'!$B$18:$F$46,5,0)</f>
        <v>51050601</v>
      </c>
      <c r="C36" s="330" t="s">
        <v>97</v>
      </c>
      <c r="D36" s="755" t="s">
        <v>140</v>
      </c>
      <c r="E36" s="755"/>
      <c r="F36" s="646" t="s">
        <v>395</v>
      </c>
      <c r="G36" s="330" t="s">
        <v>99</v>
      </c>
      <c r="H36" s="641"/>
      <c r="I36" s="570"/>
      <c r="J36" s="572">
        <f>+H36*I36</f>
        <v>0</v>
      </c>
      <c r="K36" s="531"/>
      <c r="L36" s="531">
        <f t="shared" ref="L36:L42" si="3">+J36+K36</f>
        <v>0</v>
      </c>
      <c r="M36" s="531"/>
    </row>
    <row r="37" spans="1:13" x14ac:dyDescent="0.2">
      <c r="A37" s="335">
        <v>1.2</v>
      </c>
      <c r="B37" s="335">
        <f>VLOOKUP(D37,'EQUIVALENCIA PRESUP'!$B$18:$F$46,5,0)</f>
        <v>51050602</v>
      </c>
      <c r="C37" s="335" t="s">
        <v>98</v>
      </c>
      <c r="D37" s="753" t="s">
        <v>141</v>
      </c>
      <c r="E37" s="753"/>
      <c r="F37" s="608" t="s">
        <v>395</v>
      </c>
      <c r="G37" s="335" t="s">
        <v>99</v>
      </c>
      <c r="H37" s="366"/>
      <c r="I37" s="331"/>
      <c r="J37" s="572">
        <f>+H37*I37</f>
        <v>0</v>
      </c>
      <c r="K37" s="333"/>
      <c r="L37" s="333">
        <f t="shared" si="3"/>
        <v>0</v>
      </c>
      <c r="M37" s="333"/>
    </row>
    <row r="38" spans="1:13" x14ac:dyDescent="0.2">
      <c r="A38" s="335">
        <v>1.3</v>
      </c>
      <c r="B38" s="335">
        <f>VLOOKUP(D38,'EQUIVALENCIA PRESUP'!$B$18:$F$46,5,0)</f>
        <v>51052102</v>
      </c>
      <c r="C38" s="335" t="s">
        <v>146</v>
      </c>
      <c r="D38" s="594" t="s">
        <v>355</v>
      </c>
      <c r="E38" s="595"/>
      <c r="F38" s="608" t="s">
        <v>395</v>
      </c>
      <c r="G38" s="330" t="s">
        <v>41</v>
      </c>
      <c r="H38" s="334">
        <f>IF(D38="AUXILIO PRÁCTICAS ESTUDIANTES - GASTOS PERSONAL DOCENTE",5500,0)</f>
        <v>5500</v>
      </c>
      <c r="I38" s="569"/>
      <c r="J38" s="332">
        <f>+H38*I38</f>
        <v>0</v>
      </c>
      <c r="K38" s="451"/>
      <c r="L38" s="451">
        <f>+J38+K38</f>
        <v>0</v>
      </c>
      <c r="M38" s="451"/>
    </row>
    <row r="39" spans="1:13" x14ac:dyDescent="0.2">
      <c r="A39" s="335">
        <v>1.4</v>
      </c>
      <c r="B39" s="335">
        <f>VLOOKUP(D39,'EQUIVALENCIA PRESUP'!$B$18:$F$46,5,0)</f>
        <v>51053001</v>
      </c>
      <c r="C39" s="335" t="s">
        <v>377</v>
      </c>
      <c r="D39" s="748" t="s">
        <v>376</v>
      </c>
      <c r="E39" s="748"/>
      <c r="F39" s="627" t="s">
        <v>395</v>
      </c>
      <c r="G39" s="335"/>
      <c r="H39" s="337"/>
      <c r="I39" s="331">
        <v>0</v>
      </c>
      <c r="J39" s="572">
        <f ca="1">SUMIF($D$36:$E$37,"SUELDOS PERSONAL DOCENTE",$J$36:$J$37)*30%</f>
        <v>0</v>
      </c>
      <c r="K39" s="452"/>
      <c r="L39" s="451">
        <f t="shared" ca="1" si="3"/>
        <v>0</v>
      </c>
      <c r="M39" s="451"/>
    </row>
    <row r="40" spans="1:13" x14ac:dyDescent="0.2">
      <c r="A40" s="335">
        <v>1.5</v>
      </c>
      <c r="B40" s="335">
        <f>VLOOKUP(D40,'EQUIVALENCIA PRESUP'!$B$18:$F$46,5,0)</f>
        <v>51053002</v>
      </c>
      <c r="C40" s="335" t="s">
        <v>377</v>
      </c>
      <c r="D40" s="748" t="s">
        <v>378</v>
      </c>
      <c r="E40" s="748"/>
      <c r="F40" s="627" t="s">
        <v>395</v>
      </c>
      <c r="G40" s="335"/>
      <c r="H40" s="337"/>
      <c r="I40" s="331"/>
      <c r="J40" s="572">
        <f ca="1">SUMIF($D$36:$E$37,"SUELDOS PERSONAL ADMINISTRATIVO",$J$36:$J$37)*30%</f>
        <v>0</v>
      </c>
      <c r="K40" s="452"/>
      <c r="L40" s="451">
        <f t="shared" ca="1" si="3"/>
        <v>0</v>
      </c>
      <c r="M40" s="451"/>
    </row>
    <row r="41" spans="1:13" x14ac:dyDescent="0.2">
      <c r="A41" s="335">
        <v>1.6</v>
      </c>
      <c r="B41" s="335">
        <f>VLOOKUP(D41,'EQUIVALENCIA PRESUP'!$B$18:$F$46,5,0)</f>
        <v>51056801</v>
      </c>
      <c r="C41" s="335" t="s">
        <v>379</v>
      </c>
      <c r="D41" s="748" t="s">
        <v>142</v>
      </c>
      <c r="E41" s="748"/>
      <c r="F41" s="627" t="s">
        <v>395</v>
      </c>
      <c r="G41" s="335"/>
      <c r="H41" s="337"/>
      <c r="I41" s="331"/>
      <c r="J41" s="572">
        <f ca="1">SUMIF($D$36:$E$37,"SUELDOS PERSONAL DOCENTE",$J$36:$J$37)*26%</f>
        <v>0</v>
      </c>
      <c r="K41" s="338"/>
      <c r="L41" s="338">
        <f t="shared" ca="1" si="3"/>
        <v>0</v>
      </c>
      <c r="M41" s="338"/>
    </row>
    <row r="42" spans="1:13" ht="13.5" thickBot="1" x14ac:dyDescent="0.25">
      <c r="A42" s="335">
        <v>1.7</v>
      </c>
      <c r="B42" s="585">
        <f>VLOOKUP(D42,'EQUIVALENCIA PRESUP'!$B$18:$F$46,5,0)</f>
        <v>51056802</v>
      </c>
      <c r="C42" s="585" t="s">
        <v>380</v>
      </c>
      <c r="D42" s="751" t="s">
        <v>381</v>
      </c>
      <c r="E42" s="751"/>
      <c r="F42" s="627" t="s">
        <v>395</v>
      </c>
      <c r="G42" s="585"/>
      <c r="H42" s="586"/>
      <c r="I42" s="587">
        <v>0</v>
      </c>
      <c r="J42" s="588">
        <f ca="1">SUMIF($D$36:$E$37,"SUELDOS PERSONAL ADMINISTRATIVO",$J$36:$J$37)*23%</f>
        <v>0</v>
      </c>
      <c r="K42" s="589"/>
      <c r="L42" s="589">
        <f t="shared" ca="1" si="3"/>
        <v>0</v>
      </c>
      <c r="M42" s="589"/>
    </row>
    <row r="43" spans="1:13" ht="13.5" thickBot="1" x14ac:dyDescent="0.25">
      <c r="A43" s="590">
        <v>1</v>
      </c>
      <c r="B43" s="718" t="s">
        <v>95</v>
      </c>
      <c r="C43" s="719"/>
      <c r="D43" s="719"/>
      <c r="E43" s="719"/>
      <c r="F43" s="719"/>
      <c r="G43" s="719"/>
      <c r="H43" s="719"/>
      <c r="I43" s="720"/>
      <c r="J43" s="322">
        <f ca="1">SUM(J36:J42)</f>
        <v>0</v>
      </c>
      <c r="K43" s="322">
        <f>SUM(K36:K42)</f>
        <v>0</v>
      </c>
      <c r="L43" s="345">
        <f ca="1">SUM(L36:L42)</f>
        <v>0</v>
      </c>
      <c r="M43" s="345">
        <f>SUM(M36:M42)</f>
        <v>0</v>
      </c>
    </row>
    <row r="44" spans="1:13" ht="3" customHeight="1" thickBot="1" x14ac:dyDescent="0.25">
      <c r="A44" s="285"/>
      <c r="B44" s="260"/>
      <c r="C44" s="346"/>
      <c r="D44" s="347"/>
      <c r="E44" s="347"/>
      <c r="F44" s="347"/>
      <c r="G44" s="346"/>
      <c r="H44" s="348"/>
      <c r="I44" s="349"/>
      <c r="J44" s="350"/>
      <c r="K44" s="351"/>
      <c r="L44" s="351"/>
      <c r="M44" s="351"/>
    </row>
    <row r="45" spans="1:13" ht="13.5" customHeight="1" thickBot="1" x14ac:dyDescent="0.25">
      <c r="A45" s="384">
        <v>2</v>
      </c>
      <c r="B45" s="721" t="s">
        <v>366</v>
      </c>
      <c r="C45" s="721"/>
      <c r="D45" s="721"/>
      <c r="E45" s="721"/>
      <c r="F45" s="721"/>
      <c r="G45" s="721"/>
      <c r="H45" s="721"/>
      <c r="I45" s="722"/>
      <c r="J45" s="320"/>
      <c r="K45" s="320"/>
      <c r="L45" s="321"/>
      <c r="M45" s="321"/>
    </row>
    <row r="46" spans="1:13" x14ac:dyDescent="0.2">
      <c r="A46" s="335">
        <v>2.1</v>
      </c>
      <c r="B46" s="335">
        <f>VLOOKUP(D46,'EQUIVALENCIA PRESUP'!$B$18:$F$46,5,0)</f>
        <v>51109502</v>
      </c>
      <c r="C46" s="324" t="s">
        <v>96</v>
      </c>
      <c r="D46" s="756" t="s">
        <v>375</v>
      </c>
      <c r="E46" s="757"/>
      <c r="F46" s="608" t="s">
        <v>395</v>
      </c>
      <c r="G46" s="324" t="s">
        <v>99</v>
      </c>
      <c r="H46" s="325">
        <v>0</v>
      </c>
      <c r="I46" s="326">
        <v>0</v>
      </c>
      <c r="J46" s="327">
        <f t="shared" ref="J46:J53" si="4">+H46*I46</f>
        <v>0</v>
      </c>
      <c r="K46" s="328"/>
      <c r="L46" s="328">
        <f t="shared" ref="L46:L54" si="5">+J46+K46</f>
        <v>0</v>
      </c>
      <c r="M46" s="328"/>
    </row>
    <row r="47" spans="1:13" x14ac:dyDescent="0.2">
      <c r="A47" s="335">
        <v>2.2000000000000002</v>
      </c>
      <c r="B47" s="335">
        <f>VLOOKUP(D47,'EQUIVALENCIA PRESUP'!$B$18:$F$46,5,0)</f>
        <v>51109501</v>
      </c>
      <c r="C47" s="469" t="s">
        <v>74</v>
      </c>
      <c r="D47" s="758" t="s">
        <v>354</v>
      </c>
      <c r="E47" s="759"/>
      <c r="F47" s="608" t="s">
        <v>395</v>
      </c>
      <c r="G47" s="330" t="s">
        <v>41</v>
      </c>
      <c r="H47" s="334">
        <f>VLOOKUP(C47,C163:D175,2,FALSE)</f>
        <v>118100</v>
      </c>
      <c r="I47" s="569">
        <f>+E11</f>
        <v>0</v>
      </c>
      <c r="J47" s="332">
        <f t="shared" si="4"/>
        <v>0</v>
      </c>
      <c r="K47" s="451"/>
      <c r="L47" s="451">
        <f t="shared" si="5"/>
        <v>0</v>
      </c>
      <c r="M47" s="451"/>
    </row>
    <row r="48" spans="1:13" x14ac:dyDescent="0.2">
      <c r="A48" s="335">
        <v>2.2999999999999998</v>
      </c>
      <c r="B48" s="335">
        <f>VLOOKUP(D48,'EQUIVALENCIA PRESUP'!$B$18:$F$46,5,0)</f>
        <v>51109501</v>
      </c>
      <c r="C48" s="469" t="s">
        <v>74</v>
      </c>
      <c r="D48" s="758" t="s">
        <v>354</v>
      </c>
      <c r="E48" s="759"/>
      <c r="F48" s="608" t="s">
        <v>395</v>
      </c>
      <c r="G48" s="330" t="s">
        <v>41</v>
      </c>
      <c r="H48" s="334">
        <f>VLOOKUP(C48,C163:D175,2,FALSE)</f>
        <v>118100</v>
      </c>
      <c r="I48" s="569"/>
      <c r="J48" s="332">
        <f t="shared" si="4"/>
        <v>0</v>
      </c>
      <c r="K48" s="451"/>
      <c r="L48" s="451">
        <f t="shared" si="5"/>
        <v>0</v>
      </c>
      <c r="M48" s="451"/>
    </row>
    <row r="49" spans="1:14" x14ac:dyDescent="0.2">
      <c r="A49" s="335">
        <v>2.4</v>
      </c>
      <c r="B49" s="335">
        <f>VLOOKUP(D49,'EQUIVALENCIA PRESUP'!$B$18:$F$46,5,0)</f>
        <v>51109504</v>
      </c>
      <c r="C49" s="335" t="s">
        <v>93</v>
      </c>
      <c r="D49" s="760" t="s">
        <v>369</v>
      </c>
      <c r="E49" s="761"/>
      <c r="F49" s="608" t="s">
        <v>395</v>
      </c>
      <c r="G49" s="335" t="s">
        <v>41</v>
      </c>
      <c r="H49" s="336"/>
      <c r="I49" s="331"/>
      <c r="J49" s="332">
        <f t="shared" si="4"/>
        <v>0</v>
      </c>
      <c r="K49" s="452"/>
      <c r="L49" s="451">
        <f t="shared" si="5"/>
        <v>0</v>
      </c>
      <c r="M49" s="451"/>
    </row>
    <row r="50" spans="1:14" x14ac:dyDescent="0.2">
      <c r="A50" s="335">
        <v>2.5</v>
      </c>
      <c r="B50" s="335">
        <f>VLOOKUP(D50,'EQUIVALENCIA PRESUP'!$B$18:$F$46,5,0)</f>
        <v>51109502</v>
      </c>
      <c r="C50" s="335" t="s">
        <v>148</v>
      </c>
      <c r="D50" s="760" t="s">
        <v>375</v>
      </c>
      <c r="E50" s="761"/>
      <c r="F50" s="608" t="s">
        <v>395</v>
      </c>
      <c r="G50" s="335"/>
      <c r="H50" s="337"/>
      <c r="I50" s="331"/>
      <c r="J50" s="332">
        <f t="shared" si="4"/>
        <v>0</v>
      </c>
      <c r="K50" s="452"/>
      <c r="L50" s="451">
        <f t="shared" si="5"/>
        <v>0</v>
      </c>
      <c r="M50" s="451"/>
    </row>
    <row r="51" spans="1:14" x14ac:dyDescent="0.2">
      <c r="A51" s="335">
        <v>2.6</v>
      </c>
      <c r="B51" s="335">
        <f>VLOOKUP(D51,'EQUIVALENCIA PRESUP'!$B$18:$F$46,5,0)</f>
        <v>51109503</v>
      </c>
      <c r="C51" s="612" t="s">
        <v>370</v>
      </c>
      <c r="D51" s="760" t="s">
        <v>344</v>
      </c>
      <c r="E51" s="761"/>
      <c r="F51" s="608" t="s">
        <v>400</v>
      </c>
      <c r="G51" s="335"/>
      <c r="H51" s="337"/>
      <c r="I51" s="331"/>
      <c r="J51" s="332">
        <f t="shared" si="4"/>
        <v>0</v>
      </c>
      <c r="K51" s="452"/>
      <c r="L51" s="451">
        <f t="shared" si="5"/>
        <v>0</v>
      </c>
      <c r="M51" s="451"/>
    </row>
    <row r="52" spans="1:14" x14ac:dyDescent="0.2">
      <c r="A52" s="335">
        <v>2.7</v>
      </c>
      <c r="B52" s="335">
        <f>VLOOKUP(D52,'EQUIVALENCIA PRESUP'!$B$18:$F$46,5,0)</f>
        <v>51109503</v>
      </c>
      <c r="C52" s="612" t="s">
        <v>370</v>
      </c>
      <c r="D52" s="760" t="s">
        <v>344</v>
      </c>
      <c r="E52" s="761"/>
      <c r="F52" s="608" t="s">
        <v>400</v>
      </c>
      <c r="G52" s="335"/>
      <c r="H52" s="337"/>
      <c r="I52" s="331"/>
      <c r="J52" s="332">
        <f t="shared" si="4"/>
        <v>0</v>
      </c>
      <c r="K52" s="452"/>
      <c r="L52" s="451">
        <f t="shared" si="5"/>
        <v>0</v>
      </c>
      <c r="M52" s="451"/>
    </row>
    <row r="53" spans="1:14" x14ac:dyDescent="0.2">
      <c r="A53" s="335">
        <v>2.8</v>
      </c>
      <c r="B53" s="335">
        <f>VLOOKUP(D53,'EQUIVALENCIA PRESUP'!$B$18:$F$46,5,0)</f>
        <v>51103501</v>
      </c>
      <c r="C53" s="335" t="s">
        <v>241</v>
      </c>
      <c r="D53" s="760" t="s">
        <v>343</v>
      </c>
      <c r="E53" s="761"/>
      <c r="F53" s="608" t="s">
        <v>399</v>
      </c>
      <c r="G53" s="335"/>
      <c r="H53" s="337"/>
      <c r="I53" s="331"/>
      <c r="J53" s="332">
        <f t="shared" si="4"/>
        <v>0</v>
      </c>
      <c r="K53" s="452"/>
      <c r="L53" s="451">
        <f t="shared" si="5"/>
        <v>0</v>
      </c>
      <c r="M53" s="451"/>
    </row>
    <row r="54" spans="1:14" ht="13.5" thickBot="1" x14ac:dyDescent="0.25">
      <c r="A54" s="335">
        <v>2.9</v>
      </c>
      <c r="B54" s="585">
        <f>VLOOKUP(D54,'EQUIVALENCIA PRESUP'!$B$18:$F$46,5,0)</f>
        <v>51109503</v>
      </c>
      <c r="C54" s="335" t="s">
        <v>241</v>
      </c>
      <c r="D54" s="764" t="s">
        <v>344</v>
      </c>
      <c r="E54" s="765"/>
      <c r="F54" s="608" t="s">
        <v>400</v>
      </c>
      <c r="G54" s="335"/>
      <c r="H54" s="337"/>
      <c r="I54" s="331"/>
      <c r="J54" s="332">
        <f>+G54*H54*I54</f>
        <v>0</v>
      </c>
      <c r="K54" s="452"/>
      <c r="L54" s="451">
        <f t="shared" si="5"/>
        <v>0</v>
      </c>
      <c r="M54" s="451"/>
    </row>
    <row r="55" spans="1:14" ht="13.5" thickBot="1" x14ac:dyDescent="0.25">
      <c r="A55" s="590">
        <v>2</v>
      </c>
      <c r="B55" s="718" t="s">
        <v>366</v>
      </c>
      <c r="C55" s="719"/>
      <c r="D55" s="719"/>
      <c r="E55" s="719"/>
      <c r="F55" s="719"/>
      <c r="G55" s="719"/>
      <c r="H55" s="719"/>
      <c r="I55" s="720"/>
      <c r="J55" s="322">
        <f>SUM(J46:J54)</f>
        <v>0</v>
      </c>
      <c r="K55" s="322">
        <f>SUM(K46:K54)</f>
        <v>0</v>
      </c>
      <c r="L55" s="322">
        <f>SUM(L46:L54)</f>
        <v>0</v>
      </c>
      <c r="M55" s="322">
        <f>SUM(M46:M54)</f>
        <v>0</v>
      </c>
    </row>
    <row r="56" spans="1:14" ht="3" customHeight="1" thickBot="1" x14ac:dyDescent="0.25">
      <c r="A56" s="285"/>
      <c r="B56" s="260"/>
      <c r="C56" s="346"/>
      <c r="D56" s="347"/>
      <c r="E56" s="347"/>
      <c r="F56" s="347"/>
      <c r="G56" s="346"/>
      <c r="H56" s="348"/>
      <c r="I56" s="349"/>
      <c r="J56" s="350"/>
      <c r="K56" s="351"/>
      <c r="L56" s="351"/>
      <c r="M56" s="351"/>
    </row>
    <row r="57" spans="1:14" ht="13.5" thickBot="1" x14ac:dyDescent="0.25">
      <c r="A57" s="592" t="s">
        <v>368</v>
      </c>
      <c r="B57" s="718" t="s">
        <v>367</v>
      </c>
      <c r="C57" s="719"/>
      <c r="D57" s="719"/>
      <c r="E57" s="719"/>
      <c r="F57" s="719"/>
      <c r="G57" s="719"/>
      <c r="H57" s="719"/>
      <c r="I57" s="720"/>
      <c r="J57" s="322">
        <f ca="1">+J55+J43</f>
        <v>0</v>
      </c>
      <c r="K57" s="322">
        <f>+K55+K43</f>
        <v>0</v>
      </c>
      <c r="L57" s="345">
        <f ca="1">+L55+L43</f>
        <v>0</v>
      </c>
      <c r="M57" s="345">
        <f>+M55+M43</f>
        <v>0</v>
      </c>
    </row>
    <row r="58" spans="1:14" ht="3" customHeight="1" thickBot="1" x14ac:dyDescent="0.25">
      <c r="A58" s="285"/>
      <c r="B58" s="260"/>
      <c r="C58" s="346"/>
      <c r="D58" s="347"/>
      <c r="E58" s="347"/>
      <c r="F58" s="347"/>
      <c r="G58" s="346"/>
      <c r="H58" s="348"/>
      <c r="I58" s="349"/>
      <c r="J58" s="350"/>
      <c r="K58" s="351"/>
      <c r="L58" s="351"/>
      <c r="M58" s="351"/>
    </row>
    <row r="59" spans="1:14" ht="13.5" customHeight="1" thickBot="1" x14ac:dyDescent="0.25">
      <c r="A59" s="318">
        <v>3</v>
      </c>
      <c r="B59" s="723" t="s">
        <v>44</v>
      </c>
      <c r="C59" s="724"/>
      <c r="D59" s="724"/>
      <c r="E59" s="724"/>
      <c r="F59" s="724"/>
      <c r="G59" s="724"/>
      <c r="H59" s="724"/>
      <c r="I59" s="725"/>
      <c r="J59" s="353"/>
      <c r="K59" s="352"/>
      <c r="L59" s="352"/>
      <c r="M59" s="352"/>
    </row>
    <row r="60" spans="1:14" x14ac:dyDescent="0.2">
      <c r="A60" s="329">
        <v>3.1</v>
      </c>
      <c r="B60" s="335">
        <f>VLOOKUP(D60,'EQUIVALENCIA PRESUP'!$B$18:$F$46,5,0)</f>
        <v>51959518</v>
      </c>
      <c r="C60" s="335" t="s">
        <v>46</v>
      </c>
      <c r="D60" s="733" t="s">
        <v>107</v>
      </c>
      <c r="E60" s="734" t="s">
        <v>107</v>
      </c>
      <c r="F60" s="597" t="s">
        <v>397</v>
      </c>
      <c r="G60" s="335" t="s">
        <v>15</v>
      </c>
      <c r="H60" s="355">
        <v>1500</v>
      </c>
      <c r="I60" s="354"/>
      <c r="J60" s="354">
        <f t="shared" ref="J60:J65" si="6">+H60*I60</f>
        <v>0</v>
      </c>
      <c r="K60" s="354"/>
      <c r="L60" s="354">
        <f t="shared" ref="L60:L106" si="7">+J60+K60</f>
        <v>0</v>
      </c>
      <c r="M60" s="354"/>
      <c r="N60" s="673"/>
    </row>
    <row r="61" spans="1:14" x14ac:dyDescent="0.2">
      <c r="A61" s="329">
        <v>3.2</v>
      </c>
      <c r="B61" s="335">
        <f>VLOOKUP(D61,'EQUIVALENCIA PRESUP'!$B$18:$F$46,5,0)</f>
        <v>51959518</v>
      </c>
      <c r="C61" s="335" t="s">
        <v>47</v>
      </c>
      <c r="D61" s="733" t="s">
        <v>107</v>
      </c>
      <c r="E61" s="734" t="s">
        <v>107</v>
      </c>
      <c r="F61" s="597" t="s">
        <v>397</v>
      </c>
      <c r="G61" s="335" t="s">
        <v>15</v>
      </c>
      <c r="H61" s="355">
        <v>6400</v>
      </c>
      <c r="I61" s="356"/>
      <c r="J61" s="354">
        <f t="shared" si="6"/>
        <v>0</v>
      </c>
      <c r="K61" s="354"/>
      <c r="L61" s="354">
        <f t="shared" si="7"/>
        <v>0</v>
      </c>
      <c r="M61" s="354"/>
      <c r="N61" s="673"/>
    </row>
    <row r="62" spans="1:14" x14ac:dyDescent="0.2">
      <c r="A62" s="329">
        <v>3.3</v>
      </c>
      <c r="B62" s="335">
        <f>VLOOKUP(D62,'EQUIVALENCIA PRESUP'!$B$18:$F$46,5,0)</f>
        <v>51959518</v>
      </c>
      <c r="C62" s="358" t="s">
        <v>45</v>
      </c>
      <c r="D62" s="747" t="s">
        <v>107</v>
      </c>
      <c r="E62" s="747" t="s">
        <v>107</v>
      </c>
      <c r="F62" s="605" t="s">
        <v>397</v>
      </c>
      <c r="G62" s="330"/>
      <c r="H62" s="359">
        <v>0</v>
      </c>
      <c r="I62" s="354"/>
      <c r="J62" s="354">
        <f t="shared" si="6"/>
        <v>0</v>
      </c>
      <c r="K62" s="354"/>
      <c r="L62" s="354">
        <f t="shared" si="7"/>
        <v>0</v>
      </c>
      <c r="M62" s="354"/>
    </row>
    <row r="63" spans="1:14" x14ac:dyDescent="0.2">
      <c r="A63" s="329">
        <v>3.4</v>
      </c>
      <c r="B63" s="335">
        <f>VLOOKUP(D63,'EQUIVALENCIA PRESUP'!$B$18:$F$46,5,0)</f>
        <v>51959518</v>
      </c>
      <c r="C63" s="360" t="s">
        <v>233</v>
      </c>
      <c r="D63" s="749" t="s">
        <v>107</v>
      </c>
      <c r="E63" s="750" t="s">
        <v>107</v>
      </c>
      <c r="F63" s="600" t="s">
        <v>397</v>
      </c>
      <c r="G63" s="335"/>
      <c r="H63" s="337"/>
      <c r="I63" s="354"/>
      <c r="J63" s="354">
        <f t="shared" si="6"/>
        <v>0</v>
      </c>
      <c r="K63" s="354"/>
      <c r="L63" s="354">
        <f t="shared" si="7"/>
        <v>0</v>
      </c>
      <c r="M63" s="354"/>
    </row>
    <row r="64" spans="1:14" x14ac:dyDescent="0.2">
      <c r="A64" s="329">
        <v>3.5</v>
      </c>
      <c r="B64" s="335">
        <f>VLOOKUP(D64,'EQUIVALENCIA PRESUP'!$B$18:$F$46,5,0)</f>
        <v>51959518</v>
      </c>
      <c r="C64" s="360" t="s">
        <v>233</v>
      </c>
      <c r="D64" s="748" t="s">
        <v>107</v>
      </c>
      <c r="E64" s="748" t="s">
        <v>107</v>
      </c>
      <c r="F64" s="596" t="s">
        <v>397</v>
      </c>
      <c r="G64" s="335"/>
      <c r="H64" s="337"/>
      <c r="I64" s="354"/>
      <c r="J64" s="354">
        <f t="shared" si="6"/>
        <v>0</v>
      </c>
      <c r="K64" s="354"/>
      <c r="L64" s="354">
        <f t="shared" si="7"/>
        <v>0</v>
      </c>
      <c r="M64" s="354"/>
    </row>
    <row r="65" spans="1:14" ht="13.5" thickBot="1" x14ac:dyDescent="0.25">
      <c r="A65" s="329">
        <v>3.6</v>
      </c>
      <c r="B65" s="335">
        <f>VLOOKUP(D65,'EQUIVALENCIA PRESUP'!$B$18:$F$46,5,0)</f>
        <v>51959518</v>
      </c>
      <c r="C65" s="330" t="s">
        <v>242</v>
      </c>
      <c r="D65" s="749" t="s">
        <v>107</v>
      </c>
      <c r="E65" s="750" t="s">
        <v>107</v>
      </c>
      <c r="F65" s="600" t="s">
        <v>397</v>
      </c>
      <c r="G65" s="335"/>
      <c r="H65" s="337"/>
      <c r="I65" s="354"/>
      <c r="J65" s="354">
        <f t="shared" si="6"/>
        <v>0</v>
      </c>
      <c r="K65" s="354"/>
      <c r="L65" s="354">
        <f t="shared" si="7"/>
        <v>0</v>
      </c>
      <c r="M65" s="354"/>
    </row>
    <row r="66" spans="1:14" ht="13.5" thickBot="1" x14ac:dyDescent="0.25">
      <c r="A66" s="318">
        <v>3</v>
      </c>
      <c r="B66" s="718" t="s">
        <v>147</v>
      </c>
      <c r="C66" s="719"/>
      <c r="D66" s="719"/>
      <c r="E66" s="719"/>
      <c r="F66" s="719"/>
      <c r="G66" s="719"/>
      <c r="H66" s="719"/>
      <c r="I66" s="720"/>
      <c r="J66" s="322">
        <f>SUM(J60:J65)</f>
        <v>0</v>
      </c>
      <c r="K66" s="322">
        <f>SUM(K60:K65)</f>
        <v>0</v>
      </c>
      <c r="L66" s="345">
        <f>SUM(L60:L65)</f>
        <v>0</v>
      </c>
      <c r="M66" s="345">
        <f>SUM(M60:M65)</f>
        <v>0</v>
      </c>
    </row>
    <row r="67" spans="1:14" ht="3" customHeight="1" thickBot="1" x14ac:dyDescent="0.25">
      <c r="D67" s="262"/>
      <c r="E67" s="262"/>
      <c r="F67" s="262"/>
      <c r="G67" s="262"/>
      <c r="H67" s="262"/>
      <c r="I67" s="262"/>
      <c r="J67" s="265"/>
      <c r="K67" s="262"/>
      <c r="L67" s="262"/>
    </row>
    <row r="68" spans="1:14" ht="13.5" customHeight="1" thickBot="1" x14ac:dyDescent="0.25">
      <c r="A68" s="318">
        <v>4</v>
      </c>
      <c r="B68" s="723" t="s">
        <v>120</v>
      </c>
      <c r="C68" s="724"/>
      <c r="D68" s="724"/>
      <c r="E68" s="724"/>
      <c r="F68" s="724"/>
      <c r="G68" s="724"/>
      <c r="H68" s="724"/>
      <c r="I68" s="725"/>
      <c r="J68" s="322"/>
      <c r="K68" s="344"/>
      <c r="L68" s="344"/>
      <c r="M68" s="344"/>
    </row>
    <row r="69" spans="1:14" x14ac:dyDescent="0.2">
      <c r="A69" s="591">
        <v>4.0999999999999996</v>
      </c>
      <c r="B69" s="335">
        <f>VLOOKUP(D69,'EQUIVALENCIA PRESUP'!$B$18:$F$46,5,0)</f>
        <v>51953001</v>
      </c>
      <c r="C69" s="324" t="s">
        <v>112</v>
      </c>
      <c r="D69" s="762" t="s">
        <v>143</v>
      </c>
      <c r="E69" s="763"/>
      <c r="F69" s="607" t="s">
        <v>397</v>
      </c>
      <c r="G69" s="324" t="s">
        <v>15</v>
      </c>
      <c r="H69" s="362">
        <v>3500</v>
      </c>
      <c r="I69" s="378"/>
      <c r="J69" s="354">
        <f t="shared" ref="J69:J74" si="8">+H69*I69</f>
        <v>0</v>
      </c>
      <c r="K69" s="364"/>
      <c r="L69" s="364">
        <f t="shared" si="7"/>
        <v>0</v>
      </c>
      <c r="M69" s="364"/>
      <c r="N69" s="673"/>
    </row>
    <row r="70" spans="1:14" x14ac:dyDescent="0.2">
      <c r="A70" s="329">
        <v>4.2</v>
      </c>
      <c r="B70" s="335">
        <f>VLOOKUP(D70,'EQUIVALENCIA PRESUP'!$B$18:$F$46,5,0)</f>
        <v>51350502</v>
      </c>
      <c r="C70" s="335" t="s">
        <v>114</v>
      </c>
      <c r="D70" s="748" t="s">
        <v>382</v>
      </c>
      <c r="E70" s="748"/>
      <c r="F70" s="596" t="s">
        <v>397</v>
      </c>
      <c r="G70" s="335" t="s">
        <v>15</v>
      </c>
      <c r="H70" s="355">
        <v>40000</v>
      </c>
      <c r="I70" s="356"/>
      <c r="J70" s="354">
        <f t="shared" si="8"/>
        <v>0</v>
      </c>
      <c r="K70" s="364"/>
      <c r="L70" s="364">
        <f t="shared" si="7"/>
        <v>0</v>
      </c>
      <c r="M70" s="364"/>
      <c r="N70" s="673"/>
    </row>
    <row r="71" spans="1:14" x14ac:dyDescent="0.2">
      <c r="A71" s="329">
        <v>4.3</v>
      </c>
      <c r="B71" s="335">
        <f>VLOOKUP(D71,'EQUIVALENCIA PRESUP'!$B$18:$F$46,5,0)</f>
        <v>51959518</v>
      </c>
      <c r="C71" s="335" t="s">
        <v>76</v>
      </c>
      <c r="D71" s="748" t="s">
        <v>107</v>
      </c>
      <c r="E71" s="748"/>
      <c r="F71" s="596" t="s">
        <v>397</v>
      </c>
      <c r="G71" s="335"/>
      <c r="H71" s="366">
        <v>0</v>
      </c>
      <c r="I71" s="356"/>
      <c r="J71" s="354">
        <f t="shared" si="8"/>
        <v>0</v>
      </c>
      <c r="K71" s="364"/>
      <c r="L71" s="364">
        <f t="shared" si="7"/>
        <v>0</v>
      </c>
      <c r="M71" s="364"/>
    </row>
    <row r="72" spans="1:14" x14ac:dyDescent="0.2">
      <c r="A72" s="329">
        <v>4.4000000000000004</v>
      </c>
      <c r="B72" s="335">
        <f>VLOOKUP(D72,'EQUIVALENCIA PRESUP'!$B$18:$F$46,5,0)</f>
        <v>51959518</v>
      </c>
      <c r="C72" s="335" t="s">
        <v>17</v>
      </c>
      <c r="D72" s="748" t="s">
        <v>107</v>
      </c>
      <c r="E72" s="748"/>
      <c r="F72" s="597" t="s">
        <v>397</v>
      </c>
      <c r="G72" s="335"/>
      <c r="H72" s="355">
        <v>110000</v>
      </c>
      <c r="I72" s="356"/>
      <c r="J72" s="354">
        <f t="shared" si="8"/>
        <v>0</v>
      </c>
      <c r="K72" s="364"/>
      <c r="L72" s="364">
        <f t="shared" si="7"/>
        <v>0</v>
      </c>
      <c r="M72" s="364"/>
    </row>
    <row r="73" spans="1:14" x14ac:dyDescent="0.2">
      <c r="A73" s="329">
        <v>4.5</v>
      </c>
      <c r="B73" s="335">
        <f>VLOOKUP(D73,'EQUIVALENCIA PRESUP'!$B$18:$F$46,5,0)</f>
        <v>51952001</v>
      </c>
      <c r="C73" s="335" t="s">
        <v>113</v>
      </c>
      <c r="D73" s="733" t="s">
        <v>346</v>
      </c>
      <c r="E73" s="734"/>
      <c r="F73" s="597" t="s">
        <v>397</v>
      </c>
      <c r="G73" s="335"/>
      <c r="H73" s="355">
        <v>25000</v>
      </c>
      <c r="I73" s="356">
        <v>2</v>
      </c>
      <c r="J73" s="356">
        <f>IF(G14&gt;0,((H73*I73*(G14+5))),0)</f>
        <v>0</v>
      </c>
      <c r="K73" s="365"/>
      <c r="L73" s="365">
        <f t="shared" si="7"/>
        <v>0</v>
      </c>
      <c r="M73" s="365"/>
    </row>
    <row r="74" spans="1:14" x14ac:dyDescent="0.2">
      <c r="A74" s="329">
        <v>4.5999999999999996</v>
      </c>
      <c r="B74" s="335">
        <f>VLOOKUP(D74,'EQUIVALENCIA PRESUP'!$B$18:$F$46,5,0)</f>
        <v>51350502</v>
      </c>
      <c r="C74" s="330" t="s">
        <v>309</v>
      </c>
      <c r="D74" s="748" t="s">
        <v>382</v>
      </c>
      <c r="E74" s="748"/>
      <c r="F74" s="606" t="s">
        <v>397</v>
      </c>
      <c r="G74" s="330"/>
      <c r="H74" s="641"/>
      <c r="I74" s="354"/>
      <c r="J74" s="354">
        <f t="shared" si="8"/>
        <v>0</v>
      </c>
      <c r="K74" s="364"/>
      <c r="L74" s="364">
        <f t="shared" si="7"/>
        <v>0</v>
      </c>
      <c r="M74" s="364"/>
    </row>
    <row r="75" spans="1:14" ht="13.5" thickBot="1" x14ac:dyDescent="0.25">
      <c r="A75" s="357">
        <v>4.7</v>
      </c>
      <c r="B75" s="335">
        <f>VLOOKUP(D75,'EQUIVALENCIA PRESUP'!$B$18:$F$46,5,0)</f>
        <v>51959518</v>
      </c>
      <c r="C75" s="367" t="s">
        <v>243</v>
      </c>
      <c r="D75" s="767" t="s">
        <v>107</v>
      </c>
      <c r="E75" s="768" t="s">
        <v>107</v>
      </c>
      <c r="F75" s="604" t="s">
        <v>397</v>
      </c>
      <c r="G75" s="367"/>
      <c r="H75" s="690"/>
      <c r="I75" s="383"/>
      <c r="J75" s="354">
        <f>+H75*I75</f>
        <v>0</v>
      </c>
      <c r="K75" s="368"/>
      <c r="L75" s="368">
        <f>+J75+K75</f>
        <v>0</v>
      </c>
      <c r="M75" s="368"/>
    </row>
    <row r="76" spans="1:14" ht="13.5" thickBot="1" x14ac:dyDescent="0.25">
      <c r="A76" s="343">
        <v>4</v>
      </c>
      <c r="B76" s="718" t="s">
        <v>123</v>
      </c>
      <c r="C76" s="719"/>
      <c r="D76" s="719"/>
      <c r="E76" s="719"/>
      <c r="F76" s="719"/>
      <c r="G76" s="719"/>
      <c r="H76" s="719"/>
      <c r="I76" s="720"/>
      <c r="J76" s="322">
        <f>SUM(J69:J75)</f>
        <v>0</v>
      </c>
      <c r="K76" s="322">
        <f>SUM(K69:K75)</f>
        <v>0</v>
      </c>
      <c r="L76" s="322">
        <f>SUM(L69:L75)</f>
        <v>0</v>
      </c>
      <c r="M76" s="322">
        <f>SUM(M69:M73)</f>
        <v>0</v>
      </c>
    </row>
    <row r="77" spans="1:14" ht="3" customHeight="1" thickBot="1" x14ac:dyDescent="0.25">
      <c r="A77" s="286"/>
      <c r="B77" s="260"/>
      <c r="C77" s="260"/>
      <c r="D77" s="260"/>
      <c r="E77" s="262"/>
      <c r="F77" s="262"/>
      <c r="G77" s="262"/>
      <c r="H77" s="262"/>
      <c r="I77" s="262"/>
      <c r="J77" s="265"/>
      <c r="K77" s="262"/>
      <c r="L77" s="262"/>
    </row>
    <row r="78" spans="1:14" ht="13.5" thickBot="1" x14ac:dyDescent="0.25">
      <c r="A78" s="318">
        <v>5</v>
      </c>
      <c r="B78" s="723" t="s">
        <v>8</v>
      </c>
      <c r="C78" s="724"/>
      <c r="D78" s="724"/>
      <c r="E78" s="724"/>
      <c r="F78" s="724"/>
      <c r="G78" s="724"/>
      <c r="H78" s="724"/>
      <c r="I78" s="725"/>
      <c r="J78" s="339"/>
      <c r="K78" s="344"/>
      <c r="L78" s="344"/>
      <c r="M78" s="344"/>
    </row>
    <row r="79" spans="1:14" x14ac:dyDescent="0.2">
      <c r="A79" s="357">
        <v>5.0999999999999996</v>
      </c>
      <c r="B79" s="335">
        <f>VLOOKUP(D79,'EQUIVALENCIA PRESUP'!$B$18:$F$46,5,0)</f>
        <v>51953001</v>
      </c>
      <c r="C79" s="330" t="s">
        <v>109</v>
      </c>
      <c r="D79" s="747" t="s">
        <v>143</v>
      </c>
      <c r="E79" s="747"/>
      <c r="F79" s="605" t="s">
        <v>397</v>
      </c>
      <c r="G79" s="330"/>
      <c r="H79" s="330"/>
      <c r="I79" s="570"/>
      <c r="J79" s="332">
        <f t="shared" ref="J79:J87" si="9">+H79*I79</f>
        <v>0</v>
      </c>
      <c r="K79" s="370"/>
      <c r="L79" s="371">
        <f t="shared" si="7"/>
        <v>0</v>
      </c>
      <c r="M79" s="371"/>
    </row>
    <row r="80" spans="1:14" x14ac:dyDescent="0.2">
      <c r="A80" s="357">
        <v>5.2</v>
      </c>
      <c r="B80" s="335">
        <f>VLOOKUP(D80,'EQUIVALENCIA PRESUP'!$B$18:$F$46,5,0)</f>
        <v>51959512</v>
      </c>
      <c r="C80" s="568" t="s">
        <v>108</v>
      </c>
      <c r="D80" s="749" t="s">
        <v>347</v>
      </c>
      <c r="E80" s="750"/>
      <c r="F80" s="600" t="s">
        <v>397</v>
      </c>
      <c r="G80" s="335"/>
      <c r="H80" s="373"/>
      <c r="I80" s="331"/>
      <c r="J80" s="332">
        <f t="shared" si="9"/>
        <v>0</v>
      </c>
      <c r="K80" s="457"/>
      <c r="L80" s="458">
        <f t="shared" si="7"/>
        <v>0</v>
      </c>
      <c r="M80" s="458"/>
    </row>
    <row r="81" spans="1:14" x14ac:dyDescent="0.2">
      <c r="A81" s="357">
        <v>5.3</v>
      </c>
      <c r="B81" s="335">
        <f>VLOOKUP(D81,'EQUIVALENCIA PRESUP'!$B$18:$F$46,5,0)</f>
        <v>51951001</v>
      </c>
      <c r="C81" s="626" t="s">
        <v>110</v>
      </c>
      <c r="D81" s="766" t="s">
        <v>388</v>
      </c>
      <c r="E81" s="766"/>
      <c r="F81" s="596" t="s">
        <v>401</v>
      </c>
      <c r="G81" s="335"/>
      <c r="H81" s="366"/>
      <c r="I81" s="331">
        <v>0</v>
      </c>
      <c r="J81" s="332">
        <f t="shared" si="9"/>
        <v>0</v>
      </c>
      <c r="K81" s="457"/>
      <c r="L81" s="450">
        <f t="shared" si="7"/>
        <v>0</v>
      </c>
      <c r="M81" s="450"/>
    </row>
    <row r="82" spans="1:14" x14ac:dyDescent="0.2">
      <c r="A82" s="357">
        <v>5.4</v>
      </c>
      <c r="B82" s="335">
        <f>VLOOKUP(D82,'EQUIVALENCIA PRESUP'!$B$18:$F$46,5,0)</f>
        <v>51953001</v>
      </c>
      <c r="C82" s="375" t="s">
        <v>111</v>
      </c>
      <c r="D82" s="748" t="s">
        <v>143</v>
      </c>
      <c r="E82" s="748"/>
      <c r="F82" s="596" t="s">
        <v>397</v>
      </c>
      <c r="G82" s="335" t="s">
        <v>15</v>
      </c>
      <c r="H82" s="355">
        <v>100</v>
      </c>
      <c r="I82" s="571">
        <f>G14*100</f>
        <v>0</v>
      </c>
      <c r="J82" s="332">
        <f t="shared" si="9"/>
        <v>0</v>
      </c>
      <c r="K82" s="459"/>
      <c r="L82" s="458">
        <f t="shared" si="7"/>
        <v>0</v>
      </c>
      <c r="M82" s="458"/>
    </row>
    <row r="83" spans="1:14" x14ac:dyDescent="0.2">
      <c r="A83" s="357">
        <v>5.5</v>
      </c>
      <c r="B83" s="335">
        <f>VLOOKUP(D83,'EQUIVALENCIA PRESUP'!$B$18:$F$46,5,0)</f>
        <v>51953001</v>
      </c>
      <c r="C83" s="335" t="s">
        <v>308</v>
      </c>
      <c r="D83" s="749" t="s">
        <v>143</v>
      </c>
      <c r="E83" s="750"/>
      <c r="F83" s="600" t="s">
        <v>397</v>
      </c>
      <c r="G83" s="335" t="s">
        <v>15</v>
      </c>
      <c r="H83" s="355">
        <v>4000</v>
      </c>
      <c r="I83" s="571">
        <f>+G14</f>
        <v>0</v>
      </c>
      <c r="J83" s="332">
        <f t="shared" si="9"/>
        <v>0</v>
      </c>
      <c r="K83" s="459"/>
      <c r="L83" s="458">
        <f t="shared" si="7"/>
        <v>0</v>
      </c>
      <c r="M83" s="458"/>
    </row>
    <row r="84" spans="1:14" x14ac:dyDescent="0.2">
      <c r="A84" s="357">
        <v>5.6</v>
      </c>
      <c r="B84" s="335">
        <f>VLOOKUP(D84,'EQUIVALENCIA PRESUP'!$B$18:$F$46,5,0)</f>
        <v>51953001</v>
      </c>
      <c r="C84" s="372" t="s">
        <v>37</v>
      </c>
      <c r="D84" s="748" t="s">
        <v>143</v>
      </c>
      <c r="E84" s="748"/>
      <c r="F84" s="596" t="s">
        <v>397</v>
      </c>
      <c r="G84" s="335" t="s">
        <v>15</v>
      </c>
      <c r="H84" s="355">
        <f>VLOOKUP(C84,C229:D231,2,FALSE)</f>
        <v>2600</v>
      </c>
      <c r="I84" s="571">
        <f>+G14</f>
        <v>0</v>
      </c>
      <c r="J84" s="332">
        <f t="shared" si="9"/>
        <v>0</v>
      </c>
      <c r="K84" s="459"/>
      <c r="L84" s="458">
        <f t="shared" si="7"/>
        <v>0</v>
      </c>
      <c r="M84" s="458"/>
      <c r="N84" s="673"/>
    </row>
    <row r="85" spans="1:14" x14ac:dyDescent="0.2">
      <c r="A85" s="357">
        <v>5.7</v>
      </c>
      <c r="B85" s="335">
        <f>VLOOKUP(D85,'EQUIVALENCIA PRESUP'!$B$18:$F$46,5,0)</f>
        <v>51953001</v>
      </c>
      <c r="C85" s="335" t="s">
        <v>34</v>
      </c>
      <c r="D85" s="748" t="s">
        <v>143</v>
      </c>
      <c r="E85" s="748"/>
      <c r="F85" s="596" t="s">
        <v>397</v>
      </c>
      <c r="G85" s="335" t="s">
        <v>15</v>
      </c>
      <c r="H85" s="355">
        <v>8200</v>
      </c>
      <c r="I85" s="571">
        <f>+I84</f>
        <v>0</v>
      </c>
      <c r="J85" s="332">
        <f t="shared" si="9"/>
        <v>0</v>
      </c>
      <c r="K85" s="459"/>
      <c r="L85" s="458">
        <f t="shared" si="7"/>
        <v>0</v>
      </c>
      <c r="M85" s="458"/>
    </row>
    <row r="86" spans="1:14" x14ac:dyDescent="0.2">
      <c r="A86" s="357">
        <v>5.8</v>
      </c>
      <c r="B86" s="335">
        <f>VLOOKUP(D86,'EQUIVALENCIA PRESUP'!$B$18:$F$46,5,0)</f>
        <v>51953001</v>
      </c>
      <c r="C86" s="335" t="s">
        <v>14</v>
      </c>
      <c r="D86" s="748" t="s">
        <v>143</v>
      </c>
      <c r="E86" s="748"/>
      <c r="F86" s="596" t="s">
        <v>397</v>
      </c>
      <c r="G86" s="335" t="s">
        <v>15</v>
      </c>
      <c r="H86" s="355">
        <v>10000</v>
      </c>
      <c r="I86" s="569">
        <f>+G14</f>
        <v>0</v>
      </c>
      <c r="J86" s="572">
        <f t="shared" si="9"/>
        <v>0</v>
      </c>
      <c r="K86" s="453"/>
      <c r="L86" s="461">
        <f t="shared" si="7"/>
        <v>0</v>
      </c>
      <c r="M86" s="461"/>
    </row>
    <row r="87" spans="1:14" ht="13.5" thickBot="1" x14ac:dyDescent="0.25">
      <c r="A87" s="357">
        <v>5.9</v>
      </c>
      <c r="B87" s="335">
        <f>VLOOKUP(D87,'EQUIVALENCIA PRESUP'!$B$18:$F$46,5,0)</f>
        <v>51953001</v>
      </c>
      <c r="C87" s="367" t="s">
        <v>244</v>
      </c>
      <c r="D87" s="747" t="s">
        <v>143</v>
      </c>
      <c r="E87" s="747"/>
      <c r="F87" s="619" t="s">
        <v>397</v>
      </c>
      <c r="G87" s="367" t="s">
        <v>15</v>
      </c>
      <c r="H87" s="690"/>
      <c r="I87" s="571"/>
      <c r="J87" s="573">
        <f t="shared" si="9"/>
        <v>0</v>
      </c>
      <c r="K87" s="459"/>
      <c r="L87" s="463">
        <f t="shared" si="7"/>
        <v>0</v>
      </c>
      <c r="M87" s="463"/>
    </row>
    <row r="88" spans="1:14" ht="13.5" thickBot="1" x14ac:dyDescent="0.25">
      <c r="A88" s="318">
        <v>5</v>
      </c>
      <c r="B88" s="718" t="s">
        <v>124</v>
      </c>
      <c r="C88" s="719"/>
      <c r="D88" s="719"/>
      <c r="E88" s="719"/>
      <c r="F88" s="719"/>
      <c r="G88" s="719"/>
      <c r="H88" s="719"/>
      <c r="I88" s="720"/>
      <c r="J88" s="322">
        <f>SUM(J79:J87)</f>
        <v>0</v>
      </c>
      <c r="K88" s="322">
        <f>SUM(K79:K87)</f>
        <v>0</v>
      </c>
      <c r="L88" s="345">
        <f>SUM(L79:L87)</f>
        <v>0</v>
      </c>
      <c r="M88" s="345">
        <f>SUM(M79:M86)</f>
        <v>0</v>
      </c>
    </row>
    <row r="89" spans="1:14" ht="3" customHeight="1" thickBot="1" x14ac:dyDescent="0.25">
      <c r="B89" s="260"/>
      <c r="C89" s="286"/>
      <c r="D89" s="260"/>
      <c r="E89" s="260"/>
      <c r="F89" s="260"/>
      <c r="G89" s="260"/>
      <c r="H89" s="260"/>
      <c r="I89" s="260"/>
      <c r="J89" s="376"/>
      <c r="K89" s="260"/>
      <c r="L89" s="260"/>
      <c r="M89" s="260"/>
    </row>
    <row r="90" spans="1:14" ht="13.5" thickBot="1" x14ac:dyDescent="0.25">
      <c r="A90" s="318">
        <v>6</v>
      </c>
      <c r="B90" s="723" t="s">
        <v>18</v>
      </c>
      <c r="C90" s="724"/>
      <c r="D90" s="724"/>
      <c r="E90" s="724"/>
      <c r="F90" s="724"/>
      <c r="G90" s="724"/>
      <c r="H90" s="724"/>
      <c r="I90" s="725"/>
      <c r="J90" s="322"/>
      <c r="K90" s="344"/>
      <c r="L90" s="344"/>
      <c r="M90" s="344"/>
    </row>
    <row r="91" spans="1:14" x14ac:dyDescent="0.2">
      <c r="A91" s="323">
        <v>6.1</v>
      </c>
      <c r="B91" s="324">
        <f>VLOOKUP(D91,'EQUIVALENCIA PRESUP'!$B$18:$F$46,5,0)</f>
        <v>51201001</v>
      </c>
      <c r="C91" s="372" t="s">
        <v>292</v>
      </c>
      <c r="D91" s="754" t="s">
        <v>144</v>
      </c>
      <c r="E91" s="754"/>
      <c r="F91" s="599" t="s">
        <v>18</v>
      </c>
      <c r="G91" s="324"/>
      <c r="H91" s="355">
        <f>VLOOKUP(C91,C232:D248,2,FALSE)</f>
        <v>166000</v>
      </c>
      <c r="I91" s="464">
        <v>0</v>
      </c>
      <c r="J91" s="465">
        <f t="shared" ref="J91:J98" si="10">+H91*I91</f>
        <v>0</v>
      </c>
      <c r="K91" s="464"/>
      <c r="L91" s="466">
        <f t="shared" si="7"/>
        <v>0</v>
      </c>
      <c r="M91" s="466"/>
    </row>
    <row r="92" spans="1:14" x14ac:dyDescent="0.2">
      <c r="A92" s="329">
        <v>6.2</v>
      </c>
      <c r="B92" s="335">
        <f>VLOOKUP(D92,'EQUIVALENCIA PRESUP'!$B$18:$F$46,5,0)</f>
        <v>51201001</v>
      </c>
      <c r="C92" s="335" t="s">
        <v>21</v>
      </c>
      <c r="D92" s="733" t="s">
        <v>144</v>
      </c>
      <c r="E92" s="734"/>
      <c r="F92" s="597" t="s">
        <v>18</v>
      </c>
      <c r="G92" s="335"/>
      <c r="H92" s="355">
        <v>2300</v>
      </c>
      <c r="I92" s="459">
        <v>0</v>
      </c>
      <c r="J92" s="460">
        <f t="shared" si="10"/>
        <v>0</v>
      </c>
      <c r="K92" s="459"/>
      <c r="L92" s="458">
        <f t="shared" si="7"/>
        <v>0</v>
      </c>
      <c r="M92" s="458"/>
    </row>
    <row r="93" spans="1:14" x14ac:dyDescent="0.2">
      <c r="A93" s="329">
        <v>6.3</v>
      </c>
      <c r="B93" s="335">
        <f>VLOOKUP(D93,'EQUIVALENCIA PRESUP'!$B$18:$F$46,5,0)</f>
        <v>51201001</v>
      </c>
      <c r="C93" s="335" t="s">
        <v>22</v>
      </c>
      <c r="D93" s="748" t="s">
        <v>144</v>
      </c>
      <c r="E93" s="748"/>
      <c r="F93" s="596" t="s">
        <v>18</v>
      </c>
      <c r="G93" s="335"/>
      <c r="H93" s="355">
        <v>2300</v>
      </c>
      <c r="I93" s="459"/>
      <c r="J93" s="450">
        <f t="shared" si="10"/>
        <v>0</v>
      </c>
      <c r="K93" s="459"/>
      <c r="L93" s="458">
        <f t="shared" si="7"/>
        <v>0</v>
      </c>
      <c r="M93" s="458"/>
    </row>
    <row r="94" spans="1:14" x14ac:dyDescent="0.2">
      <c r="A94" s="329">
        <v>6.4</v>
      </c>
      <c r="B94" s="335">
        <f>VLOOKUP(D94,'EQUIVALENCIA PRESUP'!$B$18:$F$46,5,0)</f>
        <v>51201001</v>
      </c>
      <c r="C94" s="379" t="s">
        <v>190</v>
      </c>
      <c r="D94" s="747" t="s">
        <v>144</v>
      </c>
      <c r="E94" s="747"/>
      <c r="F94" s="330" t="s">
        <v>18</v>
      </c>
      <c r="G94" s="330"/>
      <c r="H94" s="355">
        <f>VLOOKUP(C94,C232:D248,2,FALSE)</f>
        <v>21000</v>
      </c>
      <c r="I94" s="459"/>
      <c r="J94" s="450">
        <f t="shared" si="10"/>
        <v>0</v>
      </c>
      <c r="K94" s="459"/>
      <c r="L94" s="458">
        <f t="shared" si="7"/>
        <v>0</v>
      </c>
      <c r="M94" s="458"/>
    </row>
    <row r="95" spans="1:14" x14ac:dyDescent="0.2">
      <c r="A95" s="329">
        <v>6.5</v>
      </c>
      <c r="B95" s="335">
        <f>VLOOKUP(D95,'EQUIVALENCIA PRESUP'!$B$18:$F$46,5,0)</f>
        <v>51201001</v>
      </c>
      <c r="C95" s="380" t="s">
        <v>300</v>
      </c>
      <c r="D95" s="747" t="s">
        <v>144</v>
      </c>
      <c r="E95" s="747"/>
      <c r="F95" s="645" t="s">
        <v>18</v>
      </c>
      <c r="G95" s="335"/>
      <c r="H95" s="355">
        <f>VLOOKUP(C95,C233:D249,2,FALSE)</f>
        <v>110000</v>
      </c>
      <c r="I95" s="467"/>
      <c r="J95" s="460">
        <f t="shared" si="10"/>
        <v>0</v>
      </c>
      <c r="K95" s="467"/>
      <c r="L95" s="458">
        <f t="shared" si="7"/>
        <v>0</v>
      </c>
      <c r="M95" s="458"/>
    </row>
    <row r="96" spans="1:14" x14ac:dyDescent="0.2">
      <c r="A96" s="329">
        <v>6.6</v>
      </c>
      <c r="B96" s="335">
        <f>VLOOKUP(D96,'EQUIVALENCIA PRESUP'!$B$18:$F$46,5,0)</f>
        <v>51959533</v>
      </c>
      <c r="C96" s="271" t="s">
        <v>48</v>
      </c>
      <c r="D96" s="748" t="s">
        <v>122</v>
      </c>
      <c r="E96" s="748"/>
      <c r="F96" s="335" t="s">
        <v>396</v>
      </c>
      <c r="G96" s="335"/>
      <c r="H96" s="335"/>
      <c r="I96" s="453"/>
      <c r="J96" s="460">
        <f t="shared" si="10"/>
        <v>0</v>
      </c>
      <c r="K96" s="453"/>
      <c r="L96" s="458">
        <f t="shared" si="7"/>
        <v>0</v>
      </c>
      <c r="M96" s="458"/>
    </row>
    <row r="97" spans="1:13" x14ac:dyDescent="0.2">
      <c r="A97" s="329">
        <v>6.7</v>
      </c>
      <c r="B97" s="335">
        <f>VLOOKUP(D97,'EQUIVALENCIA PRESUP'!$B$18:$F$46,5,0)</f>
        <v>15321501</v>
      </c>
      <c r="C97" s="335" t="s">
        <v>245</v>
      </c>
      <c r="D97" s="753" t="s">
        <v>350</v>
      </c>
      <c r="E97" s="753"/>
      <c r="F97" s="608" t="s">
        <v>18</v>
      </c>
      <c r="G97" s="335"/>
      <c r="H97" s="335"/>
      <c r="I97" s="453"/>
      <c r="J97" s="460">
        <f t="shared" si="10"/>
        <v>0</v>
      </c>
      <c r="K97" s="453"/>
      <c r="L97" s="461">
        <f t="shared" si="7"/>
        <v>0</v>
      </c>
      <c r="M97" s="461"/>
    </row>
    <row r="98" spans="1:13" ht="13.5" thickBot="1" x14ac:dyDescent="0.25">
      <c r="A98" s="329">
        <v>6.8</v>
      </c>
      <c r="B98" s="335">
        <f>VLOOKUP(D98,'EQUIVALENCIA PRESUP'!$B$18:$F$46,5,0)</f>
        <v>51201001</v>
      </c>
      <c r="C98" s="382" t="s">
        <v>246</v>
      </c>
      <c r="D98" s="752" t="s">
        <v>144</v>
      </c>
      <c r="E98" s="752"/>
      <c r="F98" s="602" t="s">
        <v>18</v>
      </c>
      <c r="G98" s="367"/>
      <c r="H98" s="367"/>
      <c r="I98" s="468"/>
      <c r="J98" s="462">
        <f t="shared" si="10"/>
        <v>0</v>
      </c>
      <c r="K98" s="468"/>
      <c r="L98" s="463">
        <f t="shared" si="7"/>
        <v>0</v>
      </c>
      <c r="M98" s="463"/>
    </row>
    <row r="99" spans="1:13" ht="13.5" thickBot="1" x14ac:dyDescent="0.25">
      <c r="A99" s="318">
        <v>6</v>
      </c>
      <c r="B99" s="718" t="s">
        <v>125</v>
      </c>
      <c r="C99" s="719"/>
      <c r="D99" s="719"/>
      <c r="E99" s="719"/>
      <c r="F99" s="719"/>
      <c r="G99" s="719"/>
      <c r="H99" s="719"/>
      <c r="I99" s="720"/>
      <c r="J99" s="322">
        <f>SUM(J91:J98)</f>
        <v>0</v>
      </c>
      <c r="K99" s="322">
        <f>SUM(K91:K98)</f>
        <v>0</v>
      </c>
      <c r="L99" s="345">
        <f>SUM(L91:L98)</f>
        <v>0</v>
      </c>
      <c r="M99" s="345">
        <f>SUM(M91:M96)</f>
        <v>0</v>
      </c>
    </row>
    <row r="100" spans="1:13" ht="3" customHeight="1" thickBot="1" x14ac:dyDescent="0.25">
      <c r="D100" s="262"/>
      <c r="E100" s="262"/>
      <c r="F100" s="262"/>
      <c r="G100" s="262"/>
      <c r="H100" s="262"/>
      <c r="I100" s="262"/>
      <c r="J100" s="265"/>
      <c r="K100" s="262"/>
      <c r="L100" s="262"/>
    </row>
    <row r="101" spans="1:13" ht="13.5" thickBot="1" x14ac:dyDescent="0.25">
      <c r="A101" s="384">
        <v>7</v>
      </c>
      <c r="B101" s="723" t="s">
        <v>23</v>
      </c>
      <c r="C101" s="724"/>
      <c r="D101" s="724"/>
      <c r="E101" s="724"/>
      <c r="F101" s="724"/>
      <c r="G101" s="724"/>
      <c r="H101" s="724"/>
      <c r="I101" s="725"/>
      <c r="J101" s="385"/>
      <c r="K101" s="320"/>
      <c r="L101" s="320"/>
      <c r="M101" s="320"/>
    </row>
    <row r="102" spans="1:13" x14ac:dyDescent="0.2">
      <c r="A102" s="323">
        <v>7.1</v>
      </c>
      <c r="B102" s="375">
        <f>VLOOKUP(D102,'EQUIVALENCIA PRESUP'!$B$18:$F$46,5,0)</f>
        <v>51201001</v>
      </c>
      <c r="C102" s="697" t="s">
        <v>338</v>
      </c>
      <c r="D102" s="747" t="s">
        <v>144</v>
      </c>
      <c r="E102" s="747"/>
      <c r="F102" s="605" t="s">
        <v>18</v>
      </c>
      <c r="G102" s="330"/>
      <c r="H102" s="691">
        <f>VLOOKUP(C102,$C$176:$D$227,2,FALSE)</f>
        <v>38000</v>
      </c>
      <c r="I102" s="655">
        <v>0</v>
      </c>
      <c r="J102" s="465">
        <f>+H102*I102</f>
        <v>0</v>
      </c>
      <c r="K102" s="464"/>
      <c r="L102" s="466">
        <f t="shared" si="7"/>
        <v>0</v>
      </c>
      <c r="M102" s="466"/>
    </row>
    <row r="103" spans="1:13" x14ac:dyDescent="0.2">
      <c r="A103" s="329">
        <v>7.2</v>
      </c>
      <c r="B103" s="271">
        <f>VLOOKUP(D103,'EQUIVALENCIA PRESUP'!$B$18:$F$46,5,0)</f>
        <v>51201001</v>
      </c>
      <c r="C103" s="696" t="s">
        <v>77</v>
      </c>
      <c r="D103" s="733" t="s">
        <v>144</v>
      </c>
      <c r="E103" s="734"/>
      <c r="F103" s="335" t="s">
        <v>18</v>
      </c>
      <c r="G103" s="330"/>
      <c r="H103" s="386">
        <f>VLOOKUP(C103,$C$176:$D$227,2,FALSE)</f>
        <v>146000</v>
      </c>
      <c r="I103" s="655"/>
      <c r="J103" s="450">
        <f>+H103*I103</f>
        <v>0</v>
      </c>
      <c r="K103" s="459"/>
      <c r="L103" s="458">
        <f t="shared" si="7"/>
        <v>0</v>
      </c>
      <c r="M103" s="458"/>
    </row>
    <row r="104" spans="1:13" x14ac:dyDescent="0.2">
      <c r="A104" s="357">
        <v>7.3</v>
      </c>
      <c r="B104" s="271">
        <f>VLOOKUP(D104,'EQUIVALENCIA PRESUP'!$B$18:$F$46,5,0)</f>
        <v>51201001</v>
      </c>
      <c r="C104" s="696" t="s">
        <v>240</v>
      </c>
      <c r="D104" s="733" t="s">
        <v>144</v>
      </c>
      <c r="E104" s="734"/>
      <c r="F104" s="335" t="s">
        <v>18</v>
      </c>
      <c r="G104" s="335"/>
      <c r="H104" s="386">
        <f>VLOOKUP(C104,$C$176:$D$227,2,FALSE)</f>
        <v>0</v>
      </c>
      <c r="I104" s="656"/>
      <c r="J104" s="450">
        <f>+H104*I104</f>
        <v>0</v>
      </c>
      <c r="K104" s="453"/>
      <c r="L104" s="461">
        <f t="shared" si="7"/>
        <v>0</v>
      </c>
      <c r="M104" s="461"/>
    </row>
    <row r="105" spans="1:13" x14ac:dyDescent="0.2">
      <c r="A105" s="329">
        <v>7.4</v>
      </c>
      <c r="B105" s="271">
        <f>VLOOKUP(D105,'EQUIVALENCIA PRESUP'!$B$18:$F$46,5,0)</f>
        <v>51201001</v>
      </c>
      <c r="C105" s="335" t="s">
        <v>247</v>
      </c>
      <c r="D105" s="733" t="s">
        <v>144</v>
      </c>
      <c r="E105" s="734"/>
      <c r="F105" s="335" t="s">
        <v>18</v>
      </c>
      <c r="G105" s="335"/>
      <c r="H105" s="386">
        <v>0</v>
      </c>
      <c r="I105" s="656"/>
      <c r="J105" s="450">
        <f>+H105*I105</f>
        <v>0</v>
      </c>
      <c r="K105" s="453"/>
      <c r="L105" s="461">
        <f t="shared" si="7"/>
        <v>0</v>
      </c>
      <c r="M105" s="461"/>
    </row>
    <row r="106" spans="1:13" ht="13.5" thickBot="1" x14ac:dyDescent="0.25">
      <c r="A106" s="357">
        <v>7.5</v>
      </c>
      <c r="B106" s="473">
        <f>VLOOKUP(D106,'EQUIVALENCIA PRESUP'!$B$18:$F$46,5,0)</f>
        <v>51201001</v>
      </c>
      <c r="C106" s="585" t="s">
        <v>32</v>
      </c>
      <c r="D106" s="745" t="s">
        <v>144</v>
      </c>
      <c r="E106" s="746"/>
      <c r="F106" s="585" t="s">
        <v>18</v>
      </c>
      <c r="G106" s="692"/>
      <c r="H106" s="693">
        <v>3500</v>
      </c>
      <c r="I106" s="694">
        <f>+G14*E11*30%</f>
        <v>0</v>
      </c>
      <c r="J106" s="450">
        <f>+H106*I106</f>
        <v>0</v>
      </c>
      <c r="K106" s="468"/>
      <c r="L106" s="463">
        <f t="shared" si="7"/>
        <v>0</v>
      </c>
      <c r="M106" s="463"/>
    </row>
    <row r="107" spans="1:13" ht="13.5" thickBot="1" x14ac:dyDescent="0.25">
      <c r="A107" s="318">
        <v>7</v>
      </c>
      <c r="B107" s="718" t="s">
        <v>126</v>
      </c>
      <c r="C107" s="719"/>
      <c r="D107" s="719"/>
      <c r="E107" s="719"/>
      <c r="F107" s="719"/>
      <c r="G107" s="719"/>
      <c r="H107" s="719"/>
      <c r="I107" s="720"/>
      <c r="J107" s="322">
        <f>SUM(J102:J106)</f>
        <v>0</v>
      </c>
      <c r="K107" s="322">
        <f>SUM(K102:K106)</f>
        <v>0</v>
      </c>
      <c r="L107" s="345">
        <f>SUM(L102:L106)</f>
        <v>0</v>
      </c>
      <c r="M107" s="345">
        <f>SUM(M102:M106)</f>
        <v>0</v>
      </c>
    </row>
    <row r="108" spans="1:13" ht="3" customHeight="1" thickBot="1" x14ac:dyDescent="0.25">
      <c r="D108" s="262"/>
      <c r="E108" s="262"/>
      <c r="F108" s="262"/>
      <c r="G108" s="262"/>
      <c r="H108" s="262"/>
      <c r="I108" s="262"/>
      <c r="J108" s="265"/>
      <c r="K108" s="262"/>
      <c r="L108" s="262"/>
    </row>
    <row r="109" spans="1:13" ht="13.5" thickBot="1" x14ac:dyDescent="0.25">
      <c r="A109" s="384">
        <v>8</v>
      </c>
      <c r="B109" s="723" t="s">
        <v>19</v>
      </c>
      <c r="C109" s="724"/>
      <c r="D109" s="724"/>
      <c r="E109" s="724"/>
      <c r="F109" s="724"/>
      <c r="G109" s="724"/>
      <c r="H109" s="724"/>
      <c r="I109" s="725"/>
      <c r="J109" s="385"/>
      <c r="K109" s="320"/>
      <c r="L109" s="320"/>
      <c r="M109" s="320"/>
    </row>
    <row r="110" spans="1:13" x14ac:dyDescent="0.2">
      <c r="A110" s="323">
        <v>8.1</v>
      </c>
      <c r="B110" s="330">
        <f>VLOOKUP(D110,'EQUIVALENCIA PRESUP'!$B$18:$F$46,5,0)</f>
        <v>51952001</v>
      </c>
      <c r="C110" s="330" t="s">
        <v>19</v>
      </c>
      <c r="D110" s="747" t="s">
        <v>346</v>
      </c>
      <c r="E110" s="747"/>
      <c r="F110" s="605" t="s">
        <v>393</v>
      </c>
      <c r="G110" s="330"/>
      <c r="H110" s="695">
        <v>5700</v>
      </c>
      <c r="I110" s="459"/>
      <c r="J110" s="465">
        <f>+H110*I110</f>
        <v>0</v>
      </c>
      <c r="K110" s="464"/>
      <c r="L110" s="466">
        <f t="shared" ref="L110:L129" si="11">+J110+K110</f>
        <v>0</v>
      </c>
      <c r="M110" s="466"/>
    </row>
    <row r="111" spans="1:13" ht="13.5" thickBot="1" x14ac:dyDescent="0.25">
      <c r="A111" s="341">
        <v>8.1999999999999993</v>
      </c>
      <c r="B111" s="335">
        <f>VLOOKUP(D111,'EQUIVALENCIA PRESUP'!$B$18:$F$46,5,0)</f>
        <v>51952501</v>
      </c>
      <c r="C111" s="342" t="s">
        <v>20</v>
      </c>
      <c r="D111" s="767" t="s">
        <v>383</v>
      </c>
      <c r="E111" s="768"/>
      <c r="F111" s="604" t="s">
        <v>393</v>
      </c>
      <c r="G111" s="342"/>
      <c r="H111" s="387">
        <v>900</v>
      </c>
      <c r="I111" s="468">
        <f>+(G14*G15)+G15</f>
        <v>0</v>
      </c>
      <c r="J111" s="462">
        <f>+H111*I111</f>
        <v>0</v>
      </c>
      <c r="K111" s="468"/>
      <c r="L111" s="463">
        <f t="shared" si="11"/>
        <v>0</v>
      </c>
      <c r="M111" s="463"/>
    </row>
    <row r="112" spans="1:13" ht="13.5" thickBot="1" x14ac:dyDescent="0.25">
      <c r="A112" s="318">
        <v>8</v>
      </c>
      <c r="B112" s="718" t="s">
        <v>127</v>
      </c>
      <c r="C112" s="719"/>
      <c r="D112" s="719"/>
      <c r="E112" s="719"/>
      <c r="F112" s="719"/>
      <c r="G112" s="719"/>
      <c r="H112" s="719"/>
      <c r="I112" s="720"/>
      <c r="J112" s="322">
        <f>SUM(J110:J111)</f>
        <v>0</v>
      </c>
      <c r="K112" s="322">
        <f>SUM(K110:K111)</f>
        <v>0</v>
      </c>
      <c r="L112" s="388">
        <f>SUM(L110:L111)</f>
        <v>0</v>
      </c>
      <c r="M112" s="388">
        <f>+M110+M111</f>
        <v>0</v>
      </c>
    </row>
    <row r="113" spans="1:13" ht="3" customHeight="1" thickBot="1" x14ac:dyDescent="0.25">
      <c r="D113" s="262"/>
      <c r="E113" s="262"/>
      <c r="F113" s="262"/>
      <c r="G113" s="262"/>
      <c r="H113" s="262"/>
      <c r="I113" s="262"/>
      <c r="J113" s="265"/>
      <c r="K113" s="262"/>
      <c r="L113" s="262"/>
    </row>
    <row r="114" spans="1:13" ht="13.5" thickBot="1" x14ac:dyDescent="0.25">
      <c r="A114" s="318">
        <v>9</v>
      </c>
      <c r="B114" s="723" t="s">
        <v>24</v>
      </c>
      <c r="C114" s="724"/>
      <c r="D114" s="724"/>
      <c r="E114" s="724"/>
      <c r="F114" s="724"/>
      <c r="G114" s="724"/>
      <c r="H114" s="724"/>
      <c r="I114" s="725"/>
      <c r="J114" s="322"/>
      <c r="K114" s="344"/>
      <c r="L114" s="344"/>
      <c r="M114" s="344"/>
    </row>
    <row r="115" spans="1:13" x14ac:dyDescent="0.2">
      <c r="A115" s="329">
        <v>9.1</v>
      </c>
      <c r="B115" s="330">
        <f>VLOOKUP(D115,'EQUIVALENCIA PRESUP'!$B$18:$F$46,5,0)</f>
        <v>51150501</v>
      </c>
      <c r="C115" s="330" t="s">
        <v>384</v>
      </c>
      <c r="D115" s="771" t="s">
        <v>352</v>
      </c>
      <c r="E115" s="772"/>
      <c r="F115" s="600" t="s">
        <v>394</v>
      </c>
      <c r="G115" s="330"/>
      <c r="H115" s="330"/>
      <c r="I115" s="375"/>
      <c r="J115" s="466">
        <f>+L31*0.966%</f>
        <v>0</v>
      </c>
      <c r="K115" s="389"/>
      <c r="L115" s="371">
        <f t="shared" si="11"/>
        <v>0</v>
      </c>
      <c r="M115" s="371">
        <f>+M31*0.966%</f>
        <v>0</v>
      </c>
    </row>
    <row r="116" spans="1:13" x14ac:dyDescent="0.2">
      <c r="A116" s="329">
        <v>9.1999999999999993</v>
      </c>
      <c r="B116" s="335">
        <f>VLOOKUP(D116,'EQUIVALENCIA PRESUP'!$B$18:$F$46,5,0)</f>
        <v>51150501</v>
      </c>
      <c r="C116" s="335" t="s">
        <v>385</v>
      </c>
      <c r="D116" s="733" t="s">
        <v>352</v>
      </c>
      <c r="E116" s="734"/>
      <c r="F116" s="596" t="s">
        <v>394</v>
      </c>
      <c r="G116" s="335"/>
      <c r="H116" s="335"/>
      <c r="I116" s="271"/>
      <c r="J116" s="518">
        <f>+L31*0.4%</f>
        <v>0</v>
      </c>
      <c r="K116" s="389"/>
      <c r="L116" s="374">
        <f t="shared" si="11"/>
        <v>0</v>
      </c>
      <c r="M116" s="374">
        <f>+M31*0.4%</f>
        <v>0</v>
      </c>
    </row>
    <row r="117" spans="1:13" ht="14.25" customHeight="1" x14ac:dyDescent="0.2">
      <c r="A117" s="329">
        <v>9.3000000000000007</v>
      </c>
      <c r="B117" s="335">
        <f>VLOOKUP(D117,'EQUIVALENCIA PRESUP'!$B$18:$F$46,5,0)</f>
        <v>51150501</v>
      </c>
      <c r="C117" s="335" t="s">
        <v>248</v>
      </c>
      <c r="D117" s="733" t="s">
        <v>352</v>
      </c>
      <c r="E117" s="734"/>
      <c r="F117" s="596" t="s">
        <v>394</v>
      </c>
      <c r="G117" s="335"/>
      <c r="H117" s="335"/>
      <c r="I117" s="271"/>
      <c r="J117" s="518">
        <f>+L32*0.4%</f>
        <v>0</v>
      </c>
      <c r="K117" s="390"/>
      <c r="L117" s="391">
        <f t="shared" si="11"/>
        <v>0</v>
      </c>
      <c r="M117" s="391">
        <v>0</v>
      </c>
    </row>
    <row r="118" spans="1:13" ht="14.25" customHeight="1" thickBot="1" x14ac:dyDescent="0.25">
      <c r="A118" s="292">
        <v>9.4</v>
      </c>
      <c r="B118" s="585">
        <f>VLOOKUP(D118,'EQUIVALENCIA PRESUP'!$B$18:$F$46,5,0)</f>
        <v>51150501</v>
      </c>
      <c r="C118" s="585" t="s">
        <v>25</v>
      </c>
      <c r="D118" s="745" t="s">
        <v>352</v>
      </c>
      <c r="E118" s="746"/>
      <c r="F118" s="601" t="s">
        <v>394</v>
      </c>
      <c r="G118" s="585"/>
      <c r="H118" s="585"/>
      <c r="I118" s="473"/>
      <c r="J118" s="622">
        <f>+L31*30%*4.5%</f>
        <v>0</v>
      </c>
      <c r="K118" s="260"/>
      <c r="L118" s="392">
        <f t="shared" si="11"/>
        <v>0</v>
      </c>
      <c r="M118" s="392"/>
    </row>
    <row r="119" spans="1:13" ht="13.5" thickBot="1" x14ac:dyDescent="0.25">
      <c r="A119" s="318">
        <v>9</v>
      </c>
      <c r="B119" s="718" t="s">
        <v>134</v>
      </c>
      <c r="C119" s="719"/>
      <c r="D119" s="719"/>
      <c r="E119" s="719"/>
      <c r="F119" s="719"/>
      <c r="G119" s="719"/>
      <c r="H119" s="719"/>
      <c r="I119" s="720"/>
      <c r="J119" s="322">
        <f>SUM(J115:J118)</f>
        <v>0</v>
      </c>
      <c r="K119" s="322">
        <f>SUM(K115:K118)</f>
        <v>0</v>
      </c>
      <c r="L119" s="322">
        <f>SUM(L115:L118)</f>
        <v>0</v>
      </c>
      <c r="M119" s="322">
        <f>SUM(M115:M117)</f>
        <v>0</v>
      </c>
    </row>
    <row r="120" spans="1:13" ht="3" customHeight="1" thickBot="1" x14ac:dyDescent="0.25">
      <c r="D120" s="262"/>
      <c r="E120" s="262"/>
      <c r="F120" s="262"/>
      <c r="G120" s="262"/>
      <c r="H120" s="262"/>
      <c r="I120" s="262"/>
      <c r="J120" s="265"/>
      <c r="K120" s="262"/>
      <c r="L120" s="262"/>
    </row>
    <row r="121" spans="1:13" ht="13.5" thickBot="1" x14ac:dyDescent="0.25">
      <c r="A121" s="318">
        <v>10</v>
      </c>
      <c r="B121" s="723" t="s">
        <v>26</v>
      </c>
      <c r="C121" s="724"/>
      <c r="D121" s="724"/>
      <c r="E121" s="724"/>
      <c r="F121" s="724"/>
      <c r="G121" s="724"/>
      <c r="H121" s="724"/>
      <c r="I121" s="725"/>
      <c r="J121" s="322"/>
      <c r="K121" s="344"/>
      <c r="L121" s="344"/>
      <c r="M121" s="344"/>
    </row>
    <row r="122" spans="1:13" x14ac:dyDescent="0.2">
      <c r="A122" s="323">
        <v>10.1</v>
      </c>
      <c r="B122" s="335">
        <f>VLOOKUP(D122,'EQUIVALENCIA PRESUP'!$B$18:$F$46,5,0)</f>
        <v>51351001</v>
      </c>
      <c r="C122" s="324" t="s">
        <v>27</v>
      </c>
      <c r="D122" s="769" t="s">
        <v>145</v>
      </c>
      <c r="E122" s="770"/>
      <c r="F122" s="599" t="s">
        <v>398</v>
      </c>
      <c r="G122" s="324"/>
      <c r="H122" s="324"/>
      <c r="I122" s="394"/>
      <c r="J122" s="363">
        <f>+FORM.ADICIONAL!E21</f>
        <v>0</v>
      </c>
      <c r="K122" s="394"/>
      <c r="L122" s="365">
        <f t="shared" si="11"/>
        <v>0</v>
      </c>
      <c r="M122" s="365">
        <f>+FORM.ADICIONAL!H21</f>
        <v>0</v>
      </c>
    </row>
    <row r="123" spans="1:13" x14ac:dyDescent="0.2">
      <c r="A123" s="329">
        <v>10.199999999999999</v>
      </c>
      <c r="B123" s="335">
        <f>VLOOKUP(D123,'EQUIVALENCIA PRESUP'!$B$18:$F$46,5,0)</f>
        <v>51351001</v>
      </c>
      <c r="C123" s="335" t="s">
        <v>28</v>
      </c>
      <c r="D123" s="733" t="s">
        <v>145</v>
      </c>
      <c r="E123" s="734"/>
      <c r="F123" s="596" t="s">
        <v>398</v>
      </c>
      <c r="G123" s="335"/>
      <c r="H123" s="335"/>
      <c r="I123" s="395"/>
      <c r="J123" s="365">
        <f>+FORM.ADICIONAL!H21</f>
        <v>0</v>
      </c>
      <c r="K123" s="395"/>
      <c r="L123" s="365">
        <f t="shared" si="11"/>
        <v>0</v>
      </c>
      <c r="M123" s="365">
        <f>+FORM.ADICIONAL!K21</f>
        <v>0</v>
      </c>
    </row>
    <row r="124" spans="1:13" x14ac:dyDescent="0.2">
      <c r="A124" s="329">
        <v>10.3</v>
      </c>
      <c r="B124" s="335">
        <f>VLOOKUP(D124,'EQUIVALENCIA PRESUP'!$B$18:$F$46,5,0)</f>
        <v>51351001</v>
      </c>
      <c r="C124" s="335" t="s">
        <v>61</v>
      </c>
      <c r="D124" s="733" t="s">
        <v>145</v>
      </c>
      <c r="E124" s="734"/>
      <c r="F124" s="596" t="s">
        <v>398</v>
      </c>
      <c r="G124" s="335"/>
      <c r="H124" s="335"/>
      <c r="I124" s="395"/>
      <c r="J124" s="365">
        <f>+FORM.ADICIONAL!K21</f>
        <v>0</v>
      </c>
      <c r="K124" s="395"/>
      <c r="L124" s="365">
        <f t="shared" si="11"/>
        <v>0</v>
      </c>
      <c r="M124" s="365">
        <f>+FORM.ADICIONAL!N21</f>
        <v>0</v>
      </c>
    </row>
    <row r="125" spans="1:13" x14ac:dyDescent="0.2">
      <c r="A125" s="329">
        <v>10.4</v>
      </c>
      <c r="B125" s="335">
        <f>VLOOKUP(D125,'EQUIVALENCIA PRESUP'!$B$18:$F$46,5,0)</f>
        <v>51351001</v>
      </c>
      <c r="C125" s="335" t="s">
        <v>30</v>
      </c>
      <c r="D125" s="733" t="s">
        <v>145</v>
      </c>
      <c r="E125" s="734"/>
      <c r="F125" s="596" t="s">
        <v>398</v>
      </c>
      <c r="G125" s="335"/>
      <c r="H125" s="335"/>
      <c r="I125" s="395"/>
      <c r="J125" s="365">
        <f>+FORM.ADICIONAL!N21</f>
        <v>0</v>
      </c>
      <c r="K125" s="395"/>
      <c r="L125" s="365">
        <f t="shared" si="11"/>
        <v>0</v>
      </c>
      <c r="M125" s="365">
        <f>+FORM.ADICIONAL!Q21</f>
        <v>0</v>
      </c>
    </row>
    <row r="126" spans="1:13" x14ac:dyDescent="0.2">
      <c r="A126" s="329">
        <v>10.5</v>
      </c>
      <c r="B126" s="335">
        <f>VLOOKUP(D126,'EQUIVALENCIA PRESUP'!$B$18:$F$46,5,0)</f>
        <v>51351001</v>
      </c>
      <c r="C126" s="335" t="s">
        <v>29</v>
      </c>
      <c r="D126" s="733" t="s">
        <v>145</v>
      </c>
      <c r="E126" s="734"/>
      <c r="F126" s="596" t="s">
        <v>393</v>
      </c>
      <c r="G126" s="335"/>
      <c r="H126" s="335"/>
      <c r="I126" s="395"/>
      <c r="J126" s="365">
        <f>+FORM.ADICIONAL!E35</f>
        <v>0</v>
      </c>
      <c r="K126" s="395"/>
      <c r="L126" s="365">
        <f t="shared" si="11"/>
        <v>0</v>
      </c>
      <c r="M126" s="365">
        <f>+FORM.ADICIONAL!H35</f>
        <v>0</v>
      </c>
    </row>
    <row r="127" spans="1:13" x14ac:dyDescent="0.2">
      <c r="A127" s="329">
        <v>10.6</v>
      </c>
      <c r="B127" s="335">
        <f>VLOOKUP(D127,'EQUIVALENCIA PRESUP'!$B$18:$F$46,5,0)</f>
        <v>51351001</v>
      </c>
      <c r="C127" s="335" t="s">
        <v>67</v>
      </c>
      <c r="D127" s="748" t="s">
        <v>145</v>
      </c>
      <c r="E127" s="748"/>
      <c r="F127" s="596" t="s">
        <v>394</v>
      </c>
      <c r="G127" s="335"/>
      <c r="H127" s="335"/>
      <c r="I127" s="395"/>
      <c r="J127" s="365">
        <f>+FORM.ADICIONAL!E36</f>
        <v>0</v>
      </c>
      <c r="K127" s="395"/>
      <c r="L127" s="365">
        <f t="shared" si="11"/>
        <v>0</v>
      </c>
      <c r="M127" s="365"/>
    </row>
    <row r="128" spans="1:13" x14ac:dyDescent="0.2">
      <c r="A128" s="329">
        <v>10.7</v>
      </c>
      <c r="B128" s="335">
        <f>VLOOKUP(D128,'EQUIVALENCIA PRESUP'!$B$18:$F$46,5,0)</f>
        <v>51300501</v>
      </c>
      <c r="C128" s="335" t="s">
        <v>386</v>
      </c>
      <c r="D128" s="748" t="s">
        <v>345</v>
      </c>
      <c r="E128" s="748"/>
      <c r="F128" s="596" t="s">
        <v>394</v>
      </c>
      <c r="G128" s="335"/>
      <c r="H128" s="335"/>
      <c r="I128" s="395"/>
      <c r="J128" s="365">
        <f>+FORM.ADICIONAL!E37</f>
        <v>0</v>
      </c>
      <c r="K128" s="395"/>
      <c r="L128" s="365">
        <f t="shared" si="11"/>
        <v>0</v>
      </c>
      <c r="M128" s="365"/>
    </row>
    <row r="129" spans="1:14" ht="13.5" thickBot="1" x14ac:dyDescent="0.25">
      <c r="A129" s="329">
        <v>10.8</v>
      </c>
      <c r="B129" s="335">
        <f>VLOOKUP(D129,'EQUIVALENCIA PRESUP'!$B$18:$F$46,5,0)</f>
        <v>51351001</v>
      </c>
      <c r="C129" s="585" t="s">
        <v>26</v>
      </c>
      <c r="D129" s="751" t="s">
        <v>145</v>
      </c>
      <c r="E129" s="751"/>
      <c r="F129" s="601" t="s">
        <v>393</v>
      </c>
      <c r="G129" s="585"/>
      <c r="H129" s="585"/>
      <c r="I129" s="624"/>
      <c r="J129" s="365">
        <f>+FORM.ADICIONAL!E38</f>
        <v>0</v>
      </c>
      <c r="K129" s="624"/>
      <c r="L129" s="625">
        <f t="shared" si="11"/>
        <v>0</v>
      </c>
      <c r="M129" s="625"/>
    </row>
    <row r="130" spans="1:14" ht="13.5" thickBot="1" x14ac:dyDescent="0.25">
      <c r="A130" s="318">
        <v>10</v>
      </c>
      <c r="B130" s="718" t="s">
        <v>128</v>
      </c>
      <c r="C130" s="719"/>
      <c r="D130" s="719"/>
      <c r="E130" s="719"/>
      <c r="F130" s="719"/>
      <c r="G130" s="719"/>
      <c r="H130" s="719"/>
      <c r="I130" s="720"/>
      <c r="J130" s="339">
        <f>SUM(J122:J129)</f>
        <v>0</v>
      </c>
      <c r="K130" s="339">
        <f>SUM(K122:K129)</f>
        <v>0</v>
      </c>
      <c r="L130" s="322">
        <f>SUM(L122:L129)</f>
        <v>0</v>
      </c>
      <c r="M130" s="322">
        <f>SUM(M122:M129)</f>
        <v>0</v>
      </c>
    </row>
    <row r="131" spans="1:14" ht="3" customHeight="1" thickBot="1" x14ac:dyDescent="0.25">
      <c r="D131" s="262"/>
      <c r="E131" s="262"/>
      <c r="F131" s="262"/>
      <c r="G131" s="262"/>
      <c r="H131" s="262"/>
      <c r="I131" s="262"/>
      <c r="J131" s="265"/>
      <c r="K131" s="262"/>
      <c r="L131" s="262"/>
    </row>
    <row r="132" spans="1:14" s="398" customFormat="1" ht="13.5" thickBot="1" x14ac:dyDescent="0.25">
      <c r="A132" s="397">
        <v>11</v>
      </c>
      <c r="B132" s="726" t="s">
        <v>9</v>
      </c>
      <c r="C132" s="727"/>
      <c r="D132" s="727"/>
      <c r="E132" s="727"/>
      <c r="F132" s="727"/>
      <c r="G132" s="727"/>
      <c r="H132" s="727"/>
      <c r="I132" s="728"/>
      <c r="J132" s="307">
        <f ca="1">+J43+J66+J88+J99+J107+J112+J119+J130+J76</f>
        <v>0</v>
      </c>
      <c r="K132" s="307">
        <f>+K43+K66+K88+K99+K107+K112+K119+K130+K76</f>
        <v>0</v>
      </c>
      <c r="L132" s="455">
        <f ca="1">+L57+L66+L88+L99+L107+L112+L119+L130+L76</f>
        <v>0</v>
      </c>
      <c r="M132" s="455">
        <f>+M40+M66+M76+M88+M99+M107+M112+M119+M130</f>
        <v>0</v>
      </c>
    </row>
    <row r="133" spans="1:14" ht="3" customHeight="1" thickBot="1" x14ac:dyDescent="0.25">
      <c r="D133" s="262"/>
      <c r="E133" s="262"/>
      <c r="F133" s="262"/>
      <c r="G133" s="262"/>
      <c r="H133" s="262"/>
      <c r="I133" s="262"/>
      <c r="J133" s="265"/>
      <c r="K133" s="265"/>
      <c r="L133" s="265"/>
      <c r="M133" s="265"/>
    </row>
    <row r="134" spans="1:14" ht="13.5" thickBot="1" x14ac:dyDescent="0.25">
      <c r="A134" s="665"/>
      <c r="B134" s="729" t="s">
        <v>10</v>
      </c>
      <c r="C134" s="729"/>
      <c r="D134" s="729"/>
      <c r="E134" s="729"/>
      <c r="F134" s="729"/>
      <c r="G134" s="729"/>
      <c r="H134" s="729"/>
      <c r="I134" s="730"/>
      <c r="J134" s="560"/>
      <c r="K134" s="560"/>
      <c r="L134" s="560"/>
      <c r="M134" s="560"/>
    </row>
    <row r="135" spans="1:14" x14ac:dyDescent="0.2">
      <c r="A135" s="323">
        <v>12</v>
      </c>
      <c r="B135" s="324">
        <f>VLOOKUP(D135,'EQUIVALENCIA PRESUP'!$B$18:$F$46,5,0)</f>
        <v>51959539</v>
      </c>
      <c r="C135" s="324" t="s">
        <v>130</v>
      </c>
      <c r="D135" s="754" t="s">
        <v>351</v>
      </c>
      <c r="E135" s="754"/>
      <c r="F135" s="599" t="s">
        <v>394</v>
      </c>
      <c r="G135" s="324"/>
      <c r="H135" s="324"/>
      <c r="I135" s="377"/>
      <c r="J135" s="371">
        <f ca="1">+J132*5%</f>
        <v>0</v>
      </c>
      <c r="K135" s="371">
        <f>+K132*5%</f>
        <v>0</v>
      </c>
      <c r="L135" s="371">
        <f ca="1">+L132*5%</f>
        <v>0</v>
      </c>
      <c r="M135" s="371">
        <f>+M132*5%</f>
        <v>0</v>
      </c>
    </row>
    <row r="136" spans="1:14" x14ac:dyDescent="0.2">
      <c r="A136" s="357">
        <v>13</v>
      </c>
      <c r="B136" s="330">
        <f>VLOOKUP(D136,'EQUIVALENCIA PRESUP'!$B$18:$F$46,5,0)</f>
        <v>51580501</v>
      </c>
      <c r="C136" s="335" t="s">
        <v>137</v>
      </c>
      <c r="D136" s="748" t="s">
        <v>387</v>
      </c>
      <c r="E136" s="748"/>
      <c r="F136" s="596" t="s">
        <v>394</v>
      </c>
      <c r="G136" s="335"/>
      <c r="H136" s="335"/>
      <c r="I136" s="271"/>
      <c r="J136" s="391">
        <f ca="1">+J132*10%</f>
        <v>0</v>
      </c>
      <c r="K136" s="391">
        <f>+K132*20%</f>
        <v>0</v>
      </c>
      <c r="L136" s="391">
        <f ca="1">+L132*10%</f>
        <v>0</v>
      </c>
      <c r="M136" s="391"/>
    </row>
    <row r="137" spans="1:14" ht="13.5" thickBot="1" x14ac:dyDescent="0.25">
      <c r="A137" s="341">
        <v>14</v>
      </c>
      <c r="B137" s="342">
        <f>VLOOKUP(D137,'EQUIVALENCIA PRESUP'!$B$18:$F$46,5,0)</f>
        <v>51580501</v>
      </c>
      <c r="C137" s="342" t="s">
        <v>306</v>
      </c>
      <c r="D137" s="743" t="s">
        <v>387</v>
      </c>
      <c r="E137" s="744"/>
      <c r="F137" s="598" t="s">
        <v>394</v>
      </c>
      <c r="G137" s="342"/>
      <c r="H137" s="342"/>
      <c r="I137" s="302"/>
      <c r="J137" s="666">
        <f ca="1">+J132*5%</f>
        <v>0</v>
      </c>
      <c r="K137" s="666"/>
      <c r="L137" s="666">
        <f ca="1">+L132*5%</f>
        <v>0</v>
      </c>
      <c r="M137" s="666">
        <f>+M132*20%</f>
        <v>0</v>
      </c>
    </row>
    <row r="138" spans="1:14" ht="13.5" thickBot="1" x14ac:dyDescent="0.25">
      <c r="A138" s="399">
        <v>15</v>
      </c>
      <c r="B138" s="777" t="s">
        <v>129</v>
      </c>
      <c r="C138" s="729"/>
      <c r="D138" s="729"/>
      <c r="E138" s="729"/>
      <c r="F138" s="729"/>
      <c r="G138" s="729"/>
      <c r="H138" s="729"/>
      <c r="I138" s="730"/>
      <c r="J138" s="400">
        <f ca="1">SUM(J135:J137)</f>
        <v>0</v>
      </c>
      <c r="K138" s="400">
        <f>SUM(K135:K137)</f>
        <v>0</v>
      </c>
      <c r="L138" s="400">
        <f ca="1">SUM(L135:L137)</f>
        <v>0</v>
      </c>
      <c r="M138" s="400">
        <f>+M135+M137</f>
        <v>0</v>
      </c>
    </row>
    <row r="139" spans="1:14" ht="3" customHeight="1" thickBot="1" x14ac:dyDescent="0.25">
      <c r="A139" s="259"/>
      <c r="B139" s="335"/>
      <c r="C139" s="259"/>
      <c r="D139" s="335"/>
      <c r="E139" s="260"/>
      <c r="F139" s="260"/>
      <c r="G139" s="260"/>
      <c r="H139" s="260"/>
      <c r="I139" s="260"/>
      <c r="J139" s="376"/>
      <c r="K139" s="376"/>
      <c r="L139" s="376"/>
      <c r="M139" s="376"/>
    </row>
    <row r="140" spans="1:14" ht="13.5" thickBot="1" x14ac:dyDescent="0.25">
      <c r="A140" s="397">
        <v>16</v>
      </c>
      <c r="B140" s="726" t="s">
        <v>12</v>
      </c>
      <c r="C140" s="727"/>
      <c r="D140" s="727"/>
      <c r="E140" s="727"/>
      <c r="F140" s="727"/>
      <c r="G140" s="727"/>
      <c r="H140" s="727"/>
      <c r="I140" s="728"/>
      <c r="J140" s="401">
        <f ca="1">(J132+J138)</f>
        <v>0</v>
      </c>
      <c r="K140" s="401">
        <f>+K132+K138</f>
        <v>0</v>
      </c>
      <c r="L140" s="401">
        <f ca="1">+L132+L138</f>
        <v>0</v>
      </c>
      <c r="M140" s="401">
        <f>+M132+M138</f>
        <v>0</v>
      </c>
      <c r="N140" s="402"/>
    </row>
    <row r="141" spans="1:14" ht="4.5" customHeight="1" x14ac:dyDescent="0.2">
      <c r="D141" s="262"/>
      <c r="E141" s="262"/>
      <c r="F141" s="262"/>
      <c r="G141" s="262"/>
      <c r="H141" s="262"/>
      <c r="I141" s="262"/>
      <c r="J141" s="262"/>
      <c r="K141" s="262"/>
      <c r="L141" s="262"/>
    </row>
    <row r="142" spans="1:14" x14ac:dyDescent="0.2">
      <c r="A142" s="398" t="s">
        <v>405</v>
      </c>
      <c r="D142" s="403"/>
      <c r="E142" s="262"/>
      <c r="F142" s="262"/>
      <c r="G142" s="262"/>
      <c r="H142" s="262"/>
      <c r="I142" s="262"/>
      <c r="J142" s="264"/>
      <c r="K142" s="262"/>
      <c r="L142" s="402">
        <f ca="1">+L31-L140</f>
        <v>0</v>
      </c>
      <c r="M142" s="402">
        <f>+M140/15</f>
        <v>0</v>
      </c>
    </row>
    <row r="143" spans="1:14" x14ac:dyDescent="0.2">
      <c r="A143" s="404"/>
      <c r="D143" s="403"/>
      <c r="E143" s="262"/>
      <c r="F143" s="262"/>
      <c r="G143" s="262"/>
      <c r="H143" s="262"/>
      <c r="I143" s="262"/>
      <c r="J143" s="262"/>
      <c r="K143" s="262"/>
      <c r="L143" s="262"/>
      <c r="M143" s="264"/>
    </row>
    <row r="144" spans="1:14" ht="16.5" customHeight="1" x14ac:dyDescent="0.2">
      <c r="A144" s="405" t="s">
        <v>49</v>
      </c>
      <c r="C144" s="405"/>
      <c r="D144" s="262"/>
      <c r="E144" s="262"/>
      <c r="F144" s="262"/>
      <c r="G144" s="262"/>
      <c r="H144" s="262"/>
      <c r="I144" s="262"/>
      <c r="J144" s="262"/>
      <c r="K144" s="262"/>
      <c r="L144" s="262"/>
      <c r="M144" s="264"/>
    </row>
    <row r="145" spans="1:13" ht="19.5" customHeight="1" x14ac:dyDescent="0.2">
      <c r="A145" s="405"/>
      <c r="C145" s="405"/>
      <c r="D145" s="262"/>
      <c r="E145" s="262"/>
      <c r="F145" s="262"/>
      <c r="G145" s="262"/>
      <c r="H145" s="262"/>
      <c r="I145" s="262"/>
      <c r="J145" s="262"/>
      <c r="K145" s="262"/>
      <c r="L145" s="262"/>
      <c r="M145" s="264"/>
    </row>
    <row r="146" spans="1:13" hidden="1" x14ac:dyDescent="0.2">
      <c r="A146" s="405" t="s">
        <v>131</v>
      </c>
      <c r="C146" s="406"/>
      <c r="D146" s="262" t="s">
        <v>132</v>
      </c>
      <c r="E146" s="262"/>
      <c r="F146" s="262"/>
      <c r="G146" s="262"/>
      <c r="H146" s="262"/>
      <c r="I146" s="262"/>
      <c r="J146" s="262"/>
      <c r="K146" s="262"/>
      <c r="L146" s="262"/>
      <c r="M146" s="264"/>
    </row>
    <row r="147" spans="1:13" hidden="1" x14ac:dyDescent="0.2">
      <c r="A147" s="405"/>
      <c r="C147" s="491"/>
      <c r="D147" s="262" t="s">
        <v>133</v>
      </c>
      <c r="E147" s="262"/>
      <c r="F147" s="262"/>
      <c r="G147" s="262"/>
      <c r="H147" s="262"/>
      <c r="I147" s="262"/>
      <c r="J147" s="262"/>
      <c r="K147" s="262"/>
      <c r="L147" s="262"/>
      <c r="M147" s="264"/>
    </row>
    <row r="148" spans="1:13" x14ac:dyDescent="0.2">
      <c r="A148" s="405"/>
      <c r="C148" s="405"/>
      <c r="D148" s="262"/>
      <c r="E148" s="262"/>
      <c r="F148" s="262"/>
      <c r="G148" s="262"/>
      <c r="H148" s="262"/>
      <c r="I148" s="262"/>
      <c r="J148" s="262"/>
      <c r="K148" s="262"/>
      <c r="L148" s="262"/>
      <c r="M148" s="264"/>
    </row>
    <row r="149" spans="1:13" x14ac:dyDescent="0.2">
      <c r="A149" s="405"/>
      <c r="C149" s="405"/>
      <c r="D149" s="262"/>
      <c r="E149" s="262"/>
      <c r="F149" s="262"/>
      <c r="G149" s="262"/>
      <c r="H149" s="262"/>
      <c r="I149" s="262"/>
      <c r="J149" s="262"/>
      <c r="K149" s="262"/>
      <c r="L149" s="262"/>
      <c r="M149" s="264"/>
    </row>
    <row r="150" spans="1:13" ht="13.5" hidden="1" thickBot="1" x14ac:dyDescent="0.25">
      <c r="A150" s="405"/>
      <c r="C150" s="408" t="s">
        <v>68</v>
      </c>
      <c r="D150" s="262"/>
      <c r="E150" s="262"/>
      <c r="F150" s="262"/>
      <c r="G150" s="262"/>
      <c r="H150" s="262"/>
      <c r="I150" s="262"/>
      <c r="J150" s="262"/>
      <c r="K150" s="262"/>
      <c r="L150" s="262"/>
      <c r="M150" s="264"/>
    </row>
    <row r="151" spans="1:13" ht="13.5" hidden="1" thickBot="1" x14ac:dyDescent="0.25">
      <c r="A151" s="405"/>
      <c r="C151" s="409" t="e">
        <f>+(M140/B14)*1.3</f>
        <v>#DIV/0!</v>
      </c>
      <c r="D151" s="262"/>
      <c r="E151" s="262"/>
      <c r="F151" s="262"/>
      <c r="G151" s="262"/>
      <c r="H151" s="262"/>
      <c r="I151" s="262"/>
      <c r="J151" s="262"/>
      <c r="K151" s="262"/>
      <c r="L151" s="262"/>
      <c r="M151" s="264"/>
    </row>
    <row r="152" spans="1:13" x14ac:dyDescent="0.2">
      <c r="A152" s="405"/>
      <c r="C152" s="405"/>
      <c r="D152" s="262"/>
      <c r="E152" s="262"/>
      <c r="F152" s="262"/>
      <c r="G152" s="262"/>
      <c r="H152" s="262"/>
      <c r="I152" s="262"/>
      <c r="J152" s="262"/>
      <c r="K152" s="262"/>
      <c r="L152" s="262"/>
      <c r="M152" s="264"/>
    </row>
    <row r="153" spans="1:13" x14ac:dyDescent="0.2">
      <c r="A153" s="405"/>
      <c r="C153" s="405"/>
      <c r="D153" s="262"/>
      <c r="E153" s="262"/>
      <c r="F153" s="262"/>
      <c r="G153" s="262"/>
      <c r="H153" s="262"/>
      <c r="I153" s="262"/>
      <c r="J153" s="262"/>
      <c r="K153" s="262"/>
      <c r="L153" s="262"/>
      <c r="M153" s="264"/>
    </row>
    <row r="154" spans="1:13" ht="13.5" hidden="1" thickBot="1" x14ac:dyDescent="0.25">
      <c r="A154" s="405"/>
      <c r="C154" s="405"/>
      <c r="D154" s="262"/>
      <c r="E154" s="262"/>
      <c r="F154" s="262"/>
      <c r="G154" s="262"/>
      <c r="H154" s="262"/>
      <c r="I154" s="262"/>
      <c r="J154" s="262"/>
      <c r="K154" s="262"/>
      <c r="L154" s="262"/>
      <c r="M154" s="264"/>
    </row>
    <row r="155" spans="1:13" hidden="1" x14ac:dyDescent="0.2">
      <c r="A155" s="405"/>
      <c r="C155" s="513">
        <v>51050601</v>
      </c>
      <c r="D155" s="503" t="s">
        <v>140</v>
      </c>
      <c r="E155" s="512">
        <f>+C155</f>
        <v>51050601</v>
      </c>
      <c r="F155" s="512"/>
      <c r="G155" s="262"/>
      <c r="H155" s="262"/>
      <c r="I155" s="262"/>
      <c r="J155" s="262"/>
      <c r="K155" s="262"/>
      <c r="L155" s="262"/>
      <c r="M155" s="264"/>
    </row>
    <row r="156" spans="1:13" hidden="1" x14ac:dyDescent="0.2">
      <c r="A156" s="405"/>
      <c r="C156" s="506">
        <v>51050602</v>
      </c>
      <c r="D156" s="505" t="s">
        <v>141</v>
      </c>
      <c r="E156" s="512">
        <f t="shared" ref="E156:E162" si="12">+C156</f>
        <v>51050602</v>
      </c>
      <c r="F156" s="512"/>
      <c r="G156" s="262"/>
      <c r="H156" s="262"/>
      <c r="I156" s="262"/>
      <c r="J156" s="262"/>
      <c r="K156" s="262"/>
      <c r="L156" s="262"/>
      <c r="M156" s="264"/>
    </row>
    <row r="157" spans="1:13" hidden="1" x14ac:dyDescent="0.2">
      <c r="A157" s="405"/>
      <c r="C157" s="507">
        <v>51052102</v>
      </c>
      <c r="D157" s="505" t="s">
        <v>355</v>
      </c>
      <c r="E157" s="512">
        <f t="shared" si="12"/>
        <v>51052102</v>
      </c>
      <c r="F157" s="512"/>
      <c r="G157" s="262"/>
      <c r="H157" s="262"/>
      <c r="I157" s="262"/>
      <c r="J157" s="262"/>
      <c r="K157" s="262"/>
      <c r="L157" s="262"/>
      <c r="M157" s="264"/>
    </row>
    <row r="158" spans="1:13" hidden="1" x14ac:dyDescent="0.2">
      <c r="A158" s="405"/>
      <c r="C158" s="507">
        <v>51103501</v>
      </c>
      <c r="D158" s="505" t="s">
        <v>343</v>
      </c>
      <c r="E158" s="512">
        <f t="shared" si="12"/>
        <v>51103501</v>
      </c>
      <c r="F158" s="512"/>
      <c r="G158" s="262"/>
      <c r="H158" s="262"/>
      <c r="I158" s="262"/>
      <c r="J158" s="262"/>
      <c r="K158" s="262"/>
      <c r="L158" s="262"/>
      <c r="M158" s="264"/>
    </row>
    <row r="159" spans="1:13" hidden="1" x14ac:dyDescent="0.2">
      <c r="A159" s="405"/>
      <c r="C159" s="504">
        <v>51109501</v>
      </c>
      <c r="D159" s="505" t="s">
        <v>354</v>
      </c>
      <c r="E159" s="512">
        <f t="shared" si="12"/>
        <v>51109501</v>
      </c>
      <c r="F159" s="512"/>
      <c r="G159" s="262"/>
      <c r="H159" s="262"/>
      <c r="I159" s="262"/>
      <c r="J159" s="262"/>
      <c r="K159" s="262"/>
      <c r="L159" s="262"/>
      <c r="M159" s="264"/>
    </row>
    <row r="160" spans="1:13" hidden="1" x14ac:dyDescent="0.2">
      <c r="A160" s="405"/>
      <c r="C160" s="584">
        <v>51109504</v>
      </c>
      <c r="D160" s="510" t="s">
        <v>369</v>
      </c>
      <c r="E160" s="512">
        <f t="shared" si="12"/>
        <v>51109504</v>
      </c>
      <c r="F160" s="512"/>
      <c r="G160" s="262"/>
      <c r="H160" s="262"/>
      <c r="I160" s="262"/>
      <c r="J160" s="262"/>
      <c r="K160" s="262"/>
      <c r="L160" s="262"/>
      <c r="M160" s="264"/>
    </row>
    <row r="161" spans="1:13" hidden="1" x14ac:dyDescent="0.2">
      <c r="A161" s="405"/>
      <c r="C161" s="584">
        <v>51109502</v>
      </c>
      <c r="D161" s="510" t="s">
        <v>375</v>
      </c>
      <c r="E161" s="512">
        <f t="shared" si="12"/>
        <v>51109502</v>
      </c>
      <c r="F161" s="512"/>
      <c r="G161" s="262"/>
      <c r="H161" s="262"/>
      <c r="I161" s="262"/>
      <c r="J161" s="262"/>
      <c r="K161" s="262"/>
      <c r="L161" s="262"/>
      <c r="M161" s="264"/>
    </row>
    <row r="162" spans="1:13" ht="13.5" hidden="1" thickBot="1" x14ac:dyDescent="0.25">
      <c r="A162" s="405"/>
      <c r="C162" s="508">
        <v>51109503</v>
      </c>
      <c r="D162" s="509" t="s">
        <v>344</v>
      </c>
      <c r="E162" s="512">
        <f t="shared" si="12"/>
        <v>51109503</v>
      </c>
      <c r="F162" s="512"/>
      <c r="G162" s="262"/>
      <c r="H162" s="262"/>
      <c r="I162" s="262"/>
      <c r="J162" s="262"/>
      <c r="K162" s="262"/>
      <c r="L162" s="262"/>
      <c r="M162" s="264"/>
    </row>
    <row r="163" spans="1:13" ht="13.5" hidden="1" thickBot="1" x14ac:dyDescent="0.25">
      <c r="A163" s="405"/>
      <c r="C163" s="405"/>
      <c r="D163" s="262"/>
      <c r="E163" s="262"/>
      <c r="F163" s="262"/>
      <c r="G163" s="262"/>
      <c r="H163" s="262"/>
      <c r="I163" s="262"/>
      <c r="J163" s="262"/>
      <c r="K163" s="262"/>
      <c r="L163" s="262"/>
      <c r="M163" s="264"/>
    </row>
    <row r="164" spans="1:13" hidden="1" x14ac:dyDescent="0.2">
      <c r="A164" s="405"/>
      <c r="C164" s="513">
        <v>15240501</v>
      </c>
      <c r="D164" s="503" t="s">
        <v>348</v>
      </c>
      <c r="E164" s="512">
        <f>+C164</f>
        <v>15240501</v>
      </c>
      <c r="F164" s="512"/>
      <c r="G164" s="262"/>
      <c r="H164" s="262"/>
      <c r="I164" s="262"/>
      <c r="J164" s="262"/>
      <c r="K164" s="262"/>
      <c r="L164" s="262"/>
      <c r="M164" s="264"/>
    </row>
    <row r="165" spans="1:13" hidden="1" x14ac:dyDescent="0.2">
      <c r="A165" s="405"/>
      <c r="C165" s="507">
        <v>15280501</v>
      </c>
      <c r="D165" s="505" t="s">
        <v>349</v>
      </c>
      <c r="E165" s="512">
        <f>+C165</f>
        <v>15280501</v>
      </c>
      <c r="F165" s="512"/>
      <c r="G165" s="262"/>
      <c r="H165" s="262"/>
      <c r="I165" s="262"/>
      <c r="J165" s="262"/>
      <c r="K165" s="262"/>
      <c r="L165" s="262"/>
      <c r="M165" s="264"/>
    </row>
    <row r="166" spans="1:13" ht="13.5" hidden="1" thickBot="1" x14ac:dyDescent="0.25">
      <c r="A166" s="405"/>
      <c r="C166" s="508">
        <v>15321501</v>
      </c>
      <c r="D166" s="509" t="s">
        <v>350</v>
      </c>
      <c r="E166" s="512">
        <f>+C166</f>
        <v>15321501</v>
      </c>
      <c r="F166" s="512"/>
      <c r="G166" s="262"/>
      <c r="H166" s="262"/>
      <c r="I166" s="262"/>
      <c r="J166" s="262"/>
      <c r="K166" s="262"/>
      <c r="L166" s="262"/>
      <c r="M166" s="264"/>
    </row>
    <row r="167" spans="1:13" ht="13.5" hidden="1" thickBot="1" x14ac:dyDescent="0.25">
      <c r="A167" s="405"/>
      <c r="C167" s="405"/>
      <c r="D167" s="262"/>
      <c r="E167" s="262"/>
      <c r="F167" s="262"/>
      <c r="G167" s="262"/>
      <c r="H167" s="262"/>
      <c r="I167" s="262"/>
      <c r="J167" s="262"/>
      <c r="K167" s="262"/>
      <c r="L167" s="262"/>
      <c r="M167" s="264"/>
    </row>
    <row r="168" spans="1:13" hidden="1" x14ac:dyDescent="0.2">
      <c r="A168" s="405"/>
      <c r="C168" s="410" t="s">
        <v>74</v>
      </c>
      <c r="D168" s="411">
        <v>118100</v>
      </c>
      <c r="E168" s="412"/>
      <c r="F168" s="412"/>
      <c r="G168" s="262"/>
      <c r="H168" s="262"/>
      <c r="I168" s="262"/>
      <c r="J168" s="262"/>
      <c r="K168" s="262"/>
      <c r="L168" s="262"/>
      <c r="M168" s="264"/>
    </row>
    <row r="169" spans="1:13" hidden="1" x14ac:dyDescent="0.2">
      <c r="A169" s="405"/>
      <c r="C169" s="414" t="s">
        <v>73</v>
      </c>
      <c r="D169" s="413">
        <v>111400</v>
      </c>
      <c r="E169" s="412"/>
      <c r="F169" s="412"/>
      <c r="G169" s="262"/>
      <c r="H169" s="262"/>
      <c r="I169" s="262"/>
      <c r="J169" s="262"/>
      <c r="K169" s="262"/>
      <c r="L169" s="262"/>
      <c r="M169" s="264"/>
    </row>
    <row r="170" spans="1:13" hidden="1" x14ac:dyDescent="0.2">
      <c r="A170" s="405"/>
      <c r="C170" s="414" t="s">
        <v>72</v>
      </c>
      <c r="D170" s="413">
        <v>92500</v>
      </c>
      <c r="E170" s="412"/>
      <c r="F170" s="412"/>
      <c r="G170" s="262"/>
      <c r="H170" s="262"/>
      <c r="I170" s="262"/>
      <c r="J170" s="262"/>
      <c r="K170" s="262"/>
      <c r="L170" s="262"/>
      <c r="M170" s="264"/>
    </row>
    <row r="171" spans="1:13" hidden="1" x14ac:dyDescent="0.2">
      <c r="A171" s="405"/>
      <c r="C171" s="414" t="s">
        <v>71</v>
      </c>
      <c r="D171" s="413">
        <v>82500</v>
      </c>
      <c r="E171" s="412"/>
      <c r="F171" s="412"/>
      <c r="G171" s="262"/>
      <c r="H171" s="262"/>
      <c r="I171" s="262"/>
      <c r="J171" s="262"/>
      <c r="K171" s="262"/>
      <c r="L171" s="262"/>
      <c r="M171" s="264"/>
    </row>
    <row r="172" spans="1:13" hidden="1" x14ac:dyDescent="0.2">
      <c r="A172" s="405"/>
      <c r="C172" s="414" t="s">
        <v>39</v>
      </c>
      <c r="D172" s="413">
        <v>49000</v>
      </c>
      <c r="E172" s="412"/>
      <c r="F172" s="412"/>
      <c r="G172" s="262"/>
      <c r="H172" s="262"/>
      <c r="I172" s="262"/>
      <c r="J172" s="262"/>
      <c r="K172" s="262"/>
      <c r="L172" s="262"/>
      <c r="M172" s="264"/>
    </row>
    <row r="173" spans="1:13" hidden="1" x14ac:dyDescent="0.2">
      <c r="A173" s="405"/>
      <c r="C173" s="414" t="s">
        <v>70</v>
      </c>
      <c r="D173" s="413" t="s">
        <v>404</v>
      </c>
      <c r="E173" s="412"/>
      <c r="F173" s="412"/>
      <c r="G173" s="262"/>
      <c r="H173" s="262"/>
      <c r="I173" s="262"/>
      <c r="J173" s="262"/>
      <c r="K173" s="262"/>
      <c r="L173" s="262"/>
      <c r="M173" s="264"/>
    </row>
    <row r="174" spans="1:13" hidden="1" x14ac:dyDescent="0.2">
      <c r="A174" s="405"/>
      <c r="C174" s="414" t="s">
        <v>38</v>
      </c>
      <c r="D174" s="413"/>
      <c r="E174" s="412"/>
      <c r="F174" s="412"/>
      <c r="G174" s="262"/>
      <c r="H174" s="262"/>
      <c r="I174" s="262"/>
      <c r="J174" s="262"/>
      <c r="K174" s="262"/>
      <c r="L174" s="262"/>
      <c r="M174" s="264"/>
    </row>
    <row r="175" spans="1:13" ht="13.5" hidden="1" thickBot="1" x14ac:dyDescent="0.25">
      <c r="A175" s="405"/>
      <c r="C175" s="416" t="s">
        <v>33</v>
      </c>
      <c r="D175" s="675">
        <v>32500</v>
      </c>
      <c r="E175" s="415"/>
      <c r="F175" s="415"/>
      <c r="G175" s="262"/>
      <c r="H175" s="286"/>
      <c r="I175" s="286"/>
      <c r="J175" s="286"/>
      <c r="K175" s="286"/>
      <c r="L175" s="262"/>
      <c r="M175" s="264"/>
    </row>
    <row r="176" spans="1:13" ht="13.5" hidden="1" thickBot="1" x14ac:dyDescent="0.25">
      <c r="A176" s="405"/>
      <c r="C176" s="774" t="s">
        <v>182</v>
      </c>
      <c r="D176" s="774"/>
      <c r="E176" s="417"/>
      <c r="F176" s="417"/>
      <c r="G176" s="262"/>
      <c r="H176" s="286"/>
      <c r="I176" s="286"/>
      <c r="J176" s="286"/>
      <c r="K176" s="286"/>
      <c r="L176" s="262"/>
      <c r="M176" s="264"/>
    </row>
    <row r="177" spans="1:15" ht="14.25" hidden="1" customHeight="1" x14ac:dyDescent="0.2">
      <c r="A177" s="405"/>
      <c r="C177" s="431" t="s">
        <v>318</v>
      </c>
      <c r="D177" s="436">
        <v>175000</v>
      </c>
      <c r="G177" s="262"/>
      <c r="H177" s="260"/>
      <c r="I177" s="286"/>
      <c r="J177" s="286"/>
      <c r="K177" s="286"/>
      <c r="L177" s="262"/>
      <c r="M177" s="264"/>
    </row>
    <row r="178" spans="1:15" hidden="1" x14ac:dyDescent="0.2">
      <c r="A178" s="405"/>
      <c r="C178" s="422" t="s">
        <v>319</v>
      </c>
      <c r="D178" s="676">
        <v>175000</v>
      </c>
      <c r="G178" s="262"/>
      <c r="H178" s="260"/>
      <c r="I178" s="418"/>
      <c r="J178" s="260"/>
      <c r="K178" s="260"/>
      <c r="L178" s="260"/>
      <c r="M178" s="260"/>
      <c r="N178" s="286"/>
      <c r="O178" s="286"/>
    </row>
    <row r="179" spans="1:15" ht="16.5" hidden="1" customHeight="1" x14ac:dyDescent="0.2">
      <c r="A179" s="405"/>
      <c r="C179" s="677" t="s">
        <v>320</v>
      </c>
      <c r="D179" s="676">
        <v>229000</v>
      </c>
      <c r="G179" s="262"/>
      <c r="H179" s="199"/>
      <c r="I179" s="260"/>
      <c r="J179" s="201"/>
      <c r="K179" s="201"/>
      <c r="L179" s="201"/>
      <c r="M179" s="200"/>
      <c r="N179" s="200"/>
      <c r="O179" s="286"/>
    </row>
    <row r="180" spans="1:15" hidden="1" x14ac:dyDescent="0.2">
      <c r="A180" s="405"/>
      <c r="C180" s="422" t="s">
        <v>321</v>
      </c>
      <c r="D180" s="676">
        <v>246000</v>
      </c>
      <c r="G180" s="262"/>
      <c r="H180" s="419"/>
      <c r="I180" s="260"/>
      <c r="J180" s="201"/>
      <c r="K180" s="201"/>
      <c r="L180" s="201"/>
      <c r="M180" s="200"/>
      <c r="N180" s="200"/>
      <c r="O180" s="286"/>
    </row>
    <row r="181" spans="1:15" hidden="1" x14ac:dyDescent="0.2">
      <c r="A181" s="405"/>
      <c r="C181" s="422" t="s">
        <v>322</v>
      </c>
      <c r="D181" s="671">
        <v>123000</v>
      </c>
      <c r="G181" s="262"/>
      <c r="H181" s="419"/>
      <c r="I181" s="419"/>
      <c r="J181" s="420"/>
      <c r="K181" s="420"/>
      <c r="L181" s="421"/>
      <c r="M181" s="200"/>
      <c r="N181" s="200"/>
      <c r="O181" s="286"/>
    </row>
    <row r="182" spans="1:15" hidden="1" x14ac:dyDescent="0.2">
      <c r="A182" s="405"/>
      <c r="C182" s="422" t="s">
        <v>323</v>
      </c>
      <c r="D182" s="676">
        <v>142000</v>
      </c>
      <c r="G182" s="262"/>
      <c r="H182" s="419"/>
      <c r="I182" s="419"/>
      <c r="J182" s="420"/>
      <c r="K182" s="420"/>
      <c r="L182" s="420"/>
      <c r="M182" s="200"/>
      <c r="N182" s="200"/>
      <c r="O182" s="286"/>
    </row>
    <row r="183" spans="1:15" hidden="1" x14ac:dyDescent="0.2">
      <c r="A183" s="405"/>
      <c r="C183" s="422" t="s">
        <v>324</v>
      </c>
      <c r="D183" s="676">
        <v>98000</v>
      </c>
      <c r="G183" s="262"/>
      <c r="H183" s="419"/>
      <c r="I183" s="419"/>
      <c r="J183" s="420"/>
      <c r="K183" s="420"/>
      <c r="L183" s="420"/>
      <c r="M183" s="200"/>
      <c r="N183" s="200"/>
      <c r="O183" s="286"/>
    </row>
    <row r="184" spans="1:15" hidden="1" x14ac:dyDescent="0.2">
      <c r="A184" s="405"/>
      <c r="C184" s="422" t="s">
        <v>325</v>
      </c>
      <c r="D184" s="676">
        <v>49000</v>
      </c>
      <c r="G184" s="262"/>
      <c r="H184" s="260"/>
      <c r="I184" s="419"/>
      <c r="J184" s="420"/>
      <c r="K184" s="420"/>
      <c r="L184" s="420"/>
      <c r="M184" s="200"/>
      <c r="N184" s="200"/>
      <c r="O184" s="286"/>
    </row>
    <row r="185" spans="1:15" hidden="1" x14ac:dyDescent="0.2">
      <c r="A185" s="405"/>
      <c r="C185" s="422" t="s">
        <v>326</v>
      </c>
      <c r="D185" s="676">
        <v>86000</v>
      </c>
      <c r="G185" s="262"/>
      <c r="H185" s="260"/>
      <c r="I185" s="419"/>
      <c r="J185" s="420"/>
      <c r="K185" s="420"/>
      <c r="L185" s="420"/>
      <c r="M185" s="200"/>
      <c r="N185" s="200"/>
      <c r="O185" s="286"/>
    </row>
    <row r="186" spans="1:15" hidden="1" x14ac:dyDescent="0.2">
      <c r="A186" s="405"/>
      <c r="C186" s="422" t="s">
        <v>327</v>
      </c>
      <c r="D186" s="676">
        <v>115000</v>
      </c>
      <c r="G186" s="262"/>
      <c r="H186" s="419"/>
      <c r="I186" s="260"/>
      <c r="J186" s="201"/>
      <c r="K186" s="201"/>
      <c r="L186" s="201"/>
      <c r="M186" s="200"/>
      <c r="N186" s="200"/>
      <c r="O186" s="286"/>
    </row>
    <row r="187" spans="1:15" ht="13.5" hidden="1" thickBot="1" x14ac:dyDescent="0.25">
      <c r="A187" s="405"/>
      <c r="C187" s="432" t="s">
        <v>328</v>
      </c>
      <c r="D187" s="678">
        <v>58000</v>
      </c>
      <c r="G187" s="262"/>
      <c r="H187" s="260"/>
      <c r="I187" s="419"/>
      <c r="J187" s="420"/>
      <c r="K187" s="420"/>
      <c r="L187" s="420"/>
      <c r="M187" s="423"/>
      <c r="N187" s="200"/>
      <c r="O187" s="424"/>
    </row>
    <row r="188" spans="1:15" ht="13.5" hidden="1" thickBot="1" x14ac:dyDescent="0.25">
      <c r="A188" s="405"/>
      <c r="C188" s="774" t="s">
        <v>183</v>
      </c>
      <c r="D188" s="774"/>
      <c r="G188" s="262"/>
      <c r="H188" s="260"/>
      <c r="I188" s="260"/>
      <c r="J188" s="201"/>
      <c r="K188" s="201"/>
      <c r="L188" s="201"/>
      <c r="M188" s="200"/>
      <c r="N188" s="200"/>
      <c r="O188" s="286"/>
    </row>
    <row r="189" spans="1:15" hidden="1" x14ac:dyDescent="0.2">
      <c r="A189" s="405"/>
      <c r="C189" s="431" t="s">
        <v>329</v>
      </c>
      <c r="D189" s="436">
        <v>1497600</v>
      </c>
      <c r="F189" s="774"/>
      <c r="G189" s="774"/>
      <c r="H189" s="260"/>
      <c r="I189" s="260"/>
      <c r="J189" s="201"/>
      <c r="K189" s="201"/>
      <c r="L189" s="201"/>
      <c r="M189" s="200"/>
      <c r="N189" s="200"/>
      <c r="O189" s="286"/>
    </row>
    <row r="190" spans="1:15" hidden="1" x14ac:dyDescent="0.2">
      <c r="A190" s="405"/>
      <c r="C190" s="422" t="s">
        <v>330</v>
      </c>
      <c r="D190" s="425">
        <v>919000</v>
      </c>
      <c r="G190" s="262"/>
      <c r="H190" s="418"/>
      <c r="I190" s="260"/>
      <c r="J190" s="201"/>
      <c r="K190" s="201"/>
      <c r="L190" s="201"/>
      <c r="M190" s="200"/>
      <c r="N190" s="200"/>
      <c r="O190" s="286"/>
    </row>
    <row r="191" spans="1:15" ht="13.5" hidden="1" thickBot="1" x14ac:dyDescent="0.25">
      <c r="A191" s="405"/>
      <c r="C191" s="432" t="s">
        <v>331</v>
      </c>
      <c r="D191" s="489">
        <v>241500</v>
      </c>
      <c r="G191" s="262"/>
      <c r="H191" s="260"/>
      <c r="I191" s="260"/>
      <c r="J191" s="260"/>
      <c r="K191" s="260"/>
      <c r="L191" s="304"/>
      <c r="M191" s="286"/>
      <c r="N191" s="286"/>
      <c r="O191" s="286"/>
    </row>
    <row r="192" spans="1:15" ht="13.5" hidden="1" thickBot="1" x14ac:dyDescent="0.25">
      <c r="A192" s="405"/>
      <c r="C192" s="774" t="s">
        <v>184</v>
      </c>
      <c r="D192" s="774"/>
      <c r="G192" s="262"/>
      <c r="H192" s="260"/>
      <c r="I192" s="418"/>
      <c r="J192" s="260"/>
      <c r="K192" s="260"/>
      <c r="L192" s="260"/>
      <c r="M192" s="426"/>
      <c r="N192" s="286"/>
      <c r="O192" s="286"/>
    </row>
    <row r="193" spans="1:15" hidden="1" x14ac:dyDescent="0.2">
      <c r="A193" s="405"/>
      <c r="C193" s="431" t="s">
        <v>332</v>
      </c>
      <c r="D193" s="427">
        <v>153000</v>
      </c>
      <c r="G193" s="262"/>
      <c r="H193" s="260"/>
      <c r="I193" s="260"/>
      <c r="J193" s="260"/>
      <c r="K193" s="260"/>
      <c r="L193" s="428"/>
      <c r="M193" s="426"/>
      <c r="N193" s="260"/>
      <c r="O193" s="286"/>
    </row>
    <row r="194" spans="1:15" hidden="1" x14ac:dyDescent="0.2">
      <c r="A194" s="405"/>
      <c r="C194" s="422" t="s">
        <v>333</v>
      </c>
      <c r="D194" s="490">
        <v>191000</v>
      </c>
      <c r="G194" s="262"/>
      <c r="H194" s="260"/>
      <c r="I194" s="260"/>
      <c r="J194" s="201"/>
      <c r="K194" s="201"/>
      <c r="L194" s="428"/>
      <c r="M194" s="200"/>
      <c r="N194" s="200"/>
      <c r="O194" s="286"/>
    </row>
    <row r="195" spans="1:15" hidden="1" x14ac:dyDescent="0.2">
      <c r="A195" s="405"/>
      <c r="C195" s="422" t="s">
        <v>334</v>
      </c>
      <c r="D195" s="676">
        <v>153000</v>
      </c>
      <c r="G195" s="262"/>
      <c r="H195" s="260"/>
      <c r="I195" s="260"/>
      <c r="J195" s="201"/>
      <c r="K195" s="201"/>
      <c r="L195" s="428"/>
      <c r="M195" s="200"/>
      <c r="N195" s="200"/>
      <c r="O195" s="286"/>
    </row>
    <row r="196" spans="1:15" hidden="1" x14ac:dyDescent="0.2">
      <c r="A196" s="405"/>
      <c r="C196" s="422" t="s">
        <v>335</v>
      </c>
      <c r="D196" s="676">
        <v>66000</v>
      </c>
      <c r="G196" s="262"/>
      <c r="H196" s="418"/>
      <c r="I196" s="260"/>
      <c r="J196" s="201"/>
      <c r="K196" s="201"/>
      <c r="L196" s="428"/>
      <c r="M196" s="200"/>
      <c r="N196" s="200"/>
      <c r="O196" s="286"/>
    </row>
    <row r="197" spans="1:15" hidden="1" x14ac:dyDescent="0.2">
      <c r="A197" s="405"/>
      <c r="C197" s="422" t="s">
        <v>336</v>
      </c>
      <c r="D197" s="676"/>
      <c r="G197" s="262"/>
      <c r="H197" s="260"/>
      <c r="I197" s="260"/>
      <c r="J197" s="260"/>
      <c r="K197" s="260"/>
      <c r="L197" s="260"/>
      <c r="M197" s="426"/>
      <c r="N197" s="286"/>
      <c r="O197" s="286"/>
    </row>
    <row r="198" spans="1:15" hidden="1" x14ac:dyDescent="0.2">
      <c r="A198" s="405"/>
      <c r="C198" s="422" t="s">
        <v>337</v>
      </c>
      <c r="D198" s="676"/>
      <c r="G198" s="262"/>
      <c r="H198" s="260"/>
      <c r="I198" s="418"/>
      <c r="J198" s="260"/>
      <c r="K198" s="260"/>
      <c r="L198" s="260"/>
      <c r="M198" s="426"/>
      <c r="N198" s="286"/>
      <c r="O198" s="286"/>
    </row>
    <row r="199" spans="1:15" hidden="1" x14ac:dyDescent="0.2">
      <c r="A199" s="405"/>
      <c r="C199" s="422" t="s">
        <v>189</v>
      </c>
      <c r="D199" s="676"/>
      <c r="G199" s="262"/>
      <c r="H199" s="419"/>
      <c r="I199" s="260"/>
      <c r="J199" s="201"/>
      <c r="K199" s="201"/>
      <c r="L199" s="433"/>
      <c r="M199" s="200"/>
      <c r="N199" s="434"/>
      <c r="O199" s="286"/>
    </row>
    <row r="200" spans="1:15" hidden="1" x14ac:dyDescent="0.2">
      <c r="A200" s="405"/>
      <c r="C200" s="422" t="s">
        <v>217</v>
      </c>
      <c r="D200" s="439"/>
      <c r="G200" s="262"/>
      <c r="H200" s="419"/>
      <c r="I200" s="260"/>
      <c r="J200" s="201"/>
      <c r="K200" s="201"/>
      <c r="L200" s="433"/>
      <c r="M200" s="200"/>
      <c r="N200" s="434"/>
      <c r="O200" s="286"/>
    </row>
    <row r="201" spans="1:15" hidden="1" x14ac:dyDescent="0.2">
      <c r="A201" s="405"/>
      <c r="C201" s="422" t="s">
        <v>338</v>
      </c>
      <c r="D201" s="676">
        <v>38000</v>
      </c>
      <c r="G201" s="262"/>
      <c r="H201" s="419"/>
      <c r="I201" s="419"/>
      <c r="J201" s="420"/>
      <c r="K201" s="420"/>
      <c r="L201" s="421"/>
      <c r="M201" s="200"/>
      <c r="N201" s="434"/>
      <c r="O201" s="286"/>
    </row>
    <row r="202" spans="1:15" hidden="1" x14ac:dyDescent="0.2">
      <c r="A202" s="405"/>
      <c r="C202" s="422" t="s">
        <v>339</v>
      </c>
      <c r="D202" s="676">
        <v>44000</v>
      </c>
      <c r="G202" s="262"/>
      <c r="H202" s="260"/>
      <c r="I202" s="419"/>
      <c r="J202" s="419"/>
      <c r="K202" s="419"/>
      <c r="L202" s="421"/>
      <c r="M202" s="435"/>
      <c r="N202" s="286"/>
      <c r="O202" s="286"/>
    </row>
    <row r="203" spans="1:15" hidden="1" x14ac:dyDescent="0.2">
      <c r="A203" s="405"/>
      <c r="C203" s="422" t="s">
        <v>340</v>
      </c>
      <c r="D203" s="676">
        <v>44000</v>
      </c>
      <c r="G203" s="262"/>
      <c r="H203" s="260"/>
      <c r="I203" s="419"/>
      <c r="J203" s="420"/>
      <c r="K203" s="420"/>
      <c r="L203" s="421"/>
      <c r="M203" s="200"/>
      <c r="N203" s="434"/>
      <c r="O203" s="286"/>
    </row>
    <row r="204" spans="1:15" hidden="1" x14ac:dyDescent="0.2">
      <c r="A204" s="405"/>
      <c r="C204" s="422" t="s">
        <v>341</v>
      </c>
      <c r="D204" s="676">
        <v>44000</v>
      </c>
      <c r="G204" s="262"/>
      <c r="H204" s="260"/>
      <c r="I204" s="260"/>
      <c r="J204" s="201"/>
      <c r="K204" s="201"/>
      <c r="L204" s="433"/>
      <c r="M204" s="200"/>
      <c r="N204" s="434"/>
      <c r="O204" s="286"/>
    </row>
    <row r="205" spans="1:15" hidden="1" x14ac:dyDescent="0.2">
      <c r="A205" s="405"/>
      <c r="C205" s="422" t="s">
        <v>342</v>
      </c>
      <c r="D205" s="676">
        <v>77000</v>
      </c>
      <c r="G205" s="262"/>
      <c r="H205" s="260"/>
      <c r="I205" s="260"/>
      <c r="J205" s="260"/>
      <c r="K205" s="260"/>
      <c r="L205" s="433"/>
      <c r="M205" s="435"/>
      <c r="N205" s="286"/>
      <c r="O205" s="286"/>
    </row>
    <row r="206" spans="1:15" hidden="1" x14ac:dyDescent="0.2">
      <c r="A206" s="405"/>
      <c r="C206" s="422" t="s">
        <v>313</v>
      </c>
      <c r="D206" s="676">
        <v>175000</v>
      </c>
      <c r="G206" s="262"/>
      <c r="H206" s="260"/>
      <c r="I206" s="260"/>
      <c r="J206" s="260"/>
      <c r="K206" s="260"/>
      <c r="L206" s="433"/>
      <c r="M206" s="435"/>
      <c r="N206" s="286"/>
      <c r="O206" s="286"/>
    </row>
    <row r="207" spans="1:15" hidden="1" x14ac:dyDescent="0.2">
      <c r="A207" s="405"/>
      <c r="C207" s="422" t="s">
        <v>314</v>
      </c>
      <c r="D207" s="676">
        <v>142000</v>
      </c>
      <c r="G207" s="262"/>
      <c r="H207" s="260"/>
      <c r="I207" s="260"/>
      <c r="J207" s="260"/>
      <c r="K207" s="260"/>
      <c r="L207" s="433"/>
      <c r="M207" s="435"/>
      <c r="N207" s="286"/>
      <c r="O207" s="286"/>
    </row>
    <row r="208" spans="1:15" hidden="1" x14ac:dyDescent="0.2">
      <c r="A208" s="405"/>
      <c r="C208" s="422" t="s">
        <v>315</v>
      </c>
      <c r="D208" s="676">
        <v>87000</v>
      </c>
      <c r="G208" s="262"/>
      <c r="H208" s="260"/>
      <c r="I208" s="260"/>
      <c r="J208" s="201"/>
      <c r="K208" s="201"/>
      <c r="L208" s="433"/>
      <c r="M208" s="435"/>
      <c r="N208" s="286"/>
      <c r="O208" s="286"/>
    </row>
    <row r="209" spans="1:15" hidden="1" x14ac:dyDescent="0.2">
      <c r="A209" s="405"/>
      <c r="C209" s="422" t="s">
        <v>316</v>
      </c>
      <c r="D209" s="676">
        <v>71000</v>
      </c>
      <c r="G209" s="262"/>
      <c r="H209" s="260"/>
      <c r="I209" s="260"/>
      <c r="J209" s="201"/>
      <c r="K209" s="202"/>
      <c r="L209" s="433"/>
      <c r="M209" s="200"/>
      <c r="N209" s="200"/>
      <c r="O209" s="286"/>
    </row>
    <row r="210" spans="1:15" hidden="1" x14ac:dyDescent="0.2">
      <c r="A210" s="405"/>
      <c r="C210" s="679" t="s">
        <v>310</v>
      </c>
      <c r="D210" s="676">
        <v>153000</v>
      </c>
      <c r="G210" s="262"/>
      <c r="H210" s="260"/>
      <c r="I210" s="260"/>
      <c r="J210" s="201"/>
      <c r="K210" s="202"/>
      <c r="L210" s="433"/>
      <c r="M210" s="200"/>
      <c r="N210" s="200"/>
      <c r="O210" s="286"/>
    </row>
    <row r="211" spans="1:15" hidden="1" x14ac:dyDescent="0.2">
      <c r="A211" s="405"/>
      <c r="C211" s="679" t="s">
        <v>311</v>
      </c>
      <c r="D211" s="676">
        <v>87000</v>
      </c>
      <c r="G211" s="262"/>
      <c r="H211" s="260"/>
      <c r="I211" s="260"/>
      <c r="J211" s="201"/>
      <c r="K211" s="202"/>
      <c r="L211" s="433"/>
      <c r="M211" s="200"/>
      <c r="N211" s="200"/>
      <c r="O211" s="286"/>
    </row>
    <row r="212" spans="1:15" hidden="1" x14ac:dyDescent="0.2">
      <c r="A212" s="405"/>
      <c r="C212" s="422" t="s">
        <v>307</v>
      </c>
      <c r="D212" s="676">
        <v>77000</v>
      </c>
      <c r="G212" s="262"/>
      <c r="H212" s="260"/>
      <c r="I212" s="260"/>
      <c r="J212" s="201"/>
      <c r="K212" s="202"/>
      <c r="L212" s="433"/>
      <c r="M212" s="200"/>
      <c r="N212" s="200"/>
      <c r="O212" s="286"/>
    </row>
    <row r="213" spans="1:15" ht="13.5" hidden="1" thickBot="1" x14ac:dyDescent="0.25">
      <c r="A213" s="405"/>
      <c r="C213" s="432" t="s">
        <v>312</v>
      </c>
      <c r="D213" s="678">
        <v>44000</v>
      </c>
      <c r="G213" s="262"/>
      <c r="H213" s="260"/>
      <c r="I213" s="260"/>
      <c r="J213" s="201"/>
      <c r="K213" s="202"/>
      <c r="L213" s="433"/>
      <c r="M213" s="200"/>
      <c r="N213" s="200"/>
      <c r="O213" s="286"/>
    </row>
    <row r="214" spans="1:15" ht="13.5" hidden="1" thickBot="1" x14ac:dyDescent="0.25">
      <c r="A214" s="405"/>
      <c r="C214" s="774" t="s">
        <v>240</v>
      </c>
      <c r="D214" s="774"/>
      <c r="G214" s="262"/>
      <c r="H214" s="260"/>
      <c r="I214" s="260"/>
      <c r="J214" s="201"/>
      <c r="K214" s="202"/>
      <c r="L214" s="433"/>
      <c r="M214" s="435"/>
      <c r="N214" s="286"/>
      <c r="O214" s="286"/>
    </row>
    <row r="215" spans="1:15" hidden="1" x14ac:dyDescent="0.2">
      <c r="A215" s="405"/>
      <c r="C215" s="431" t="s">
        <v>50</v>
      </c>
      <c r="D215" s="437">
        <v>146000</v>
      </c>
      <c r="G215" s="262"/>
      <c r="H215" s="260"/>
      <c r="I215" s="260"/>
      <c r="J215" s="260"/>
      <c r="K215" s="260"/>
      <c r="L215" s="433"/>
      <c r="M215" s="435"/>
      <c r="N215" s="286"/>
      <c r="O215" s="286"/>
    </row>
    <row r="216" spans="1:15" hidden="1" x14ac:dyDescent="0.2">
      <c r="A216" s="405"/>
      <c r="C216" s="422" t="s">
        <v>185</v>
      </c>
      <c r="D216" s="439"/>
      <c r="G216" s="262"/>
      <c r="H216" s="260"/>
      <c r="I216" s="260"/>
      <c r="J216" s="201"/>
      <c r="K216" s="201"/>
      <c r="L216" s="201"/>
      <c r="M216" s="200"/>
      <c r="N216" s="200"/>
      <c r="O216" s="286"/>
    </row>
    <row r="217" spans="1:15" hidden="1" x14ac:dyDescent="0.2">
      <c r="A217" s="405"/>
      <c r="C217" s="422" t="s">
        <v>77</v>
      </c>
      <c r="D217" s="439">
        <v>146000</v>
      </c>
      <c r="G217" s="262"/>
      <c r="H217" s="260"/>
      <c r="I217" s="260"/>
      <c r="J217" s="201"/>
      <c r="K217" s="201"/>
      <c r="L217" s="201"/>
      <c r="M217" s="200"/>
      <c r="N217" s="200"/>
      <c r="O217" s="286"/>
    </row>
    <row r="218" spans="1:15" hidden="1" x14ac:dyDescent="0.2">
      <c r="A218" s="405"/>
      <c r="C218" s="422" t="s">
        <v>186</v>
      </c>
      <c r="D218" s="439">
        <v>146000</v>
      </c>
      <c r="G218" s="262"/>
      <c r="H218" s="260"/>
      <c r="I218" s="260"/>
      <c r="J218" s="201"/>
      <c r="K218" s="201"/>
      <c r="L218" s="201"/>
      <c r="M218" s="200"/>
      <c r="N218" s="200"/>
      <c r="O218" s="286"/>
    </row>
    <row r="219" spans="1:15" hidden="1" x14ac:dyDescent="0.2">
      <c r="A219" s="405"/>
      <c r="C219" s="422" t="s">
        <v>187</v>
      </c>
      <c r="D219" s="439">
        <v>146000</v>
      </c>
      <c r="G219" s="262"/>
      <c r="H219" s="260"/>
      <c r="I219" s="260"/>
      <c r="J219" s="201"/>
      <c r="K219" s="201"/>
      <c r="L219" s="201"/>
      <c r="M219" s="200"/>
      <c r="N219" s="200"/>
      <c r="O219" s="286"/>
    </row>
    <row r="220" spans="1:15" hidden="1" x14ac:dyDescent="0.2">
      <c r="A220" s="405"/>
      <c r="C220" s="422" t="s">
        <v>188</v>
      </c>
      <c r="D220" s="439">
        <v>146000</v>
      </c>
      <c r="E220" s="259" t="s">
        <v>252</v>
      </c>
      <c r="G220" s="262"/>
      <c r="H220" s="260"/>
      <c r="I220" s="260"/>
      <c r="J220" s="201"/>
      <c r="K220" s="201"/>
      <c r="L220" s="201"/>
      <c r="M220" s="438"/>
      <c r="N220" s="200"/>
      <c r="O220" s="286"/>
    </row>
    <row r="221" spans="1:15" hidden="1" x14ac:dyDescent="0.2">
      <c r="A221" s="405"/>
      <c r="C221" s="422" t="s">
        <v>100</v>
      </c>
      <c r="D221" s="439">
        <v>146000</v>
      </c>
      <c r="E221" s="259" t="s">
        <v>253</v>
      </c>
      <c r="G221" s="262"/>
      <c r="H221" s="419"/>
      <c r="I221" s="260"/>
      <c r="J221" s="201"/>
      <c r="K221" s="201"/>
      <c r="L221" s="433"/>
      <c r="M221" s="200"/>
      <c r="N221" s="200"/>
      <c r="O221" s="286"/>
    </row>
    <row r="222" spans="1:15" hidden="1" x14ac:dyDescent="0.2">
      <c r="A222" s="405"/>
      <c r="C222" s="422" t="s">
        <v>234</v>
      </c>
      <c r="D222" s="439">
        <v>146000</v>
      </c>
      <c r="G222" s="262"/>
      <c r="H222" s="260"/>
      <c r="I222" s="260"/>
      <c r="J222" s="286"/>
      <c r="K222" s="286"/>
      <c r="L222" s="286"/>
      <c r="M222" s="286"/>
      <c r="N222" s="286"/>
      <c r="O222" s="286"/>
    </row>
    <row r="223" spans="1:15" hidden="1" x14ac:dyDescent="0.2">
      <c r="A223" s="405"/>
      <c r="C223" s="422" t="s">
        <v>235</v>
      </c>
      <c r="D223" s="439">
        <v>146000</v>
      </c>
      <c r="G223" s="262"/>
      <c r="H223" s="260"/>
      <c r="I223" s="258"/>
      <c r="J223" s="286"/>
      <c r="K223" s="286"/>
      <c r="L223" s="286"/>
      <c r="M223" s="286"/>
      <c r="N223" s="286"/>
      <c r="O223" s="286"/>
    </row>
    <row r="224" spans="1:15" hidden="1" x14ac:dyDescent="0.2">
      <c r="A224" s="405"/>
      <c r="C224" s="422" t="s">
        <v>236</v>
      </c>
      <c r="D224" s="439">
        <v>146000</v>
      </c>
      <c r="G224" s="262"/>
      <c r="H224" s="260"/>
      <c r="I224" s="286"/>
      <c r="J224" s="286"/>
      <c r="K224" s="286"/>
      <c r="L224" s="286"/>
      <c r="M224" s="286"/>
      <c r="N224" s="286"/>
      <c r="O224" s="286"/>
    </row>
    <row r="225" spans="1:15" hidden="1" x14ac:dyDescent="0.2">
      <c r="A225" s="405"/>
      <c r="C225" s="422" t="s">
        <v>237</v>
      </c>
      <c r="D225" s="439">
        <v>146000</v>
      </c>
      <c r="G225" s="262"/>
      <c r="H225" s="260"/>
      <c r="I225" s="258"/>
      <c r="J225" s="286"/>
      <c r="K225" s="286"/>
      <c r="L225" s="260"/>
      <c r="M225" s="286"/>
      <c r="N225" s="286"/>
      <c r="O225" s="286"/>
    </row>
    <row r="226" spans="1:15" hidden="1" x14ac:dyDescent="0.2">
      <c r="A226" s="405"/>
      <c r="C226" s="422" t="s">
        <v>238</v>
      </c>
      <c r="D226" s="439">
        <v>146000</v>
      </c>
      <c r="G226" s="262"/>
      <c r="H226" s="260"/>
      <c r="I226" s="286"/>
      <c r="J226" s="286"/>
      <c r="K226" s="286"/>
      <c r="L226" s="260"/>
      <c r="M226" s="286"/>
      <c r="N226" s="286"/>
      <c r="O226" s="286"/>
    </row>
    <row r="227" spans="1:15" ht="13.5" hidden="1" thickBot="1" x14ac:dyDescent="0.25">
      <c r="A227" s="405"/>
      <c r="C227" s="432" t="s">
        <v>239</v>
      </c>
      <c r="D227" s="672">
        <v>80000</v>
      </c>
      <c r="G227" s="262"/>
      <c r="H227" s="286"/>
      <c r="I227" s="286"/>
      <c r="J227" s="286"/>
      <c r="K227" s="286"/>
      <c r="L227" s="286"/>
      <c r="M227" s="286"/>
      <c r="N227" s="286"/>
      <c r="O227" s="286"/>
    </row>
    <row r="228" spans="1:15" ht="13.5" hidden="1" thickBot="1" x14ac:dyDescent="0.25">
      <c r="A228" s="405"/>
      <c r="C228" s="774"/>
      <c r="D228" s="774"/>
      <c r="G228" s="262"/>
      <c r="H228" s="419"/>
      <c r="I228" s="286"/>
      <c r="J228" s="286"/>
      <c r="K228" s="286"/>
      <c r="L228" s="286"/>
      <c r="M228" s="286"/>
      <c r="N228" s="286"/>
      <c r="O228" s="286"/>
    </row>
    <row r="229" spans="1:15" hidden="1" x14ac:dyDescent="0.2">
      <c r="A229" s="405"/>
      <c r="C229" s="440" t="s">
        <v>35</v>
      </c>
      <c r="D229" s="441">
        <v>21000</v>
      </c>
      <c r="G229" s="262"/>
      <c r="H229" s="419"/>
      <c r="I229" s="286"/>
      <c r="J229" s="286"/>
      <c r="K229" s="286"/>
      <c r="L229" s="286"/>
      <c r="M229" s="286"/>
      <c r="N229" s="286"/>
      <c r="O229" s="286"/>
    </row>
    <row r="230" spans="1:15" hidden="1" x14ac:dyDescent="0.2">
      <c r="A230" s="405"/>
      <c r="C230" s="442" t="s">
        <v>36</v>
      </c>
      <c r="D230" s="365">
        <v>6000</v>
      </c>
      <c r="G230" s="262"/>
      <c r="H230" s="419"/>
      <c r="I230" s="286"/>
      <c r="J230" s="286"/>
      <c r="K230" s="286"/>
      <c r="L230" s="286"/>
      <c r="M230" s="286"/>
      <c r="N230" s="286"/>
      <c r="O230" s="286"/>
    </row>
    <row r="231" spans="1:15" hidden="1" x14ac:dyDescent="0.2">
      <c r="A231" s="405"/>
      <c r="C231" s="442" t="s">
        <v>37</v>
      </c>
      <c r="D231" s="381">
        <v>2600</v>
      </c>
      <c r="G231" s="262"/>
      <c r="H231" s="419"/>
      <c r="I231" s="286"/>
      <c r="J231" s="286"/>
      <c r="K231" s="286"/>
      <c r="L231" s="286"/>
      <c r="M231" s="286"/>
      <c r="N231" s="286"/>
      <c r="O231" s="286"/>
    </row>
    <row r="232" spans="1:15" ht="22.5" hidden="1" x14ac:dyDescent="0.2">
      <c r="A232" s="405"/>
      <c r="C232" s="680" t="s">
        <v>151</v>
      </c>
      <c r="D232" s="381">
        <v>22000</v>
      </c>
      <c r="E232" s="262"/>
      <c r="F232" s="262"/>
      <c r="G232" s="262"/>
      <c r="H232" s="445"/>
      <c r="I232" s="445"/>
      <c r="J232" s="286"/>
      <c r="K232" s="286"/>
      <c r="L232" s="260"/>
      <c r="M232" s="286"/>
      <c r="N232" s="286"/>
      <c r="O232" s="286"/>
    </row>
    <row r="233" spans="1:15" hidden="1" x14ac:dyDescent="0.2">
      <c r="C233" s="680" t="s">
        <v>152</v>
      </c>
      <c r="D233" s="381">
        <v>22000</v>
      </c>
      <c r="E233" s="262"/>
      <c r="F233" s="262"/>
      <c r="G233" s="262"/>
      <c r="H233" s="445"/>
      <c r="I233" s="445"/>
      <c r="J233" s="286"/>
      <c r="K233" s="286"/>
      <c r="L233" s="260"/>
      <c r="M233" s="286"/>
      <c r="N233" s="286"/>
      <c r="O233" s="286"/>
    </row>
    <row r="234" spans="1:15" ht="13.5" hidden="1" thickBot="1" x14ac:dyDescent="0.25">
      <c r="C234" s="432" t="s">
        <v>190</v>
      </c>
      <c r="D234" s="443">
        <v>21000</v>
      </c>
      <c r="E234" s="262"/>
      <c r="F234" s="262"/>
      <c r="G234" s="262"/>
      <c r="H234" s="445"/>
      <c r="I234" s="445"/>
      <c r="J234" s="286"/>
      <c r="K234" s="286"/>
      <c r="L234" s="286"/>
      <c r="M234" s="286"/>
      <c r="N234" s="286"/>
      <c r="O234" s="286"/>
    </row>
    <row r="235" spans="1:15" ht="13.5" hidden="1" thickBot="1" x14ac:dyDescent="0.25">
      <c r="A235" s="405"/>
      <c r="C235" s="774"/>
      <c r="D235" s="774"/>
      <c r="G235" s="262"/>
      <c r="H235" s="419"/>
      <c r="I235" s="286"/>
      <c r="J235" s="286"/>
      <c r="K235" s="286"/>
      <c r="L235" s="286"/>
      <c r="M235" s="286"/>
      <c r="N235" s="286"/>
      <c r="O235" s="286"/>
    </row>
    <row r="236" spans="1:15" ht="13.5" hidden="1" thickBot="1" x14ac:dyDescent="0.25">
      <c r="C236" s="775" t="s">
        <v>153</v>
      </c>
      <c r="D236" s="776"/>
      <c r="E236" s="689" t="s">
        <v>154</v>
      </c>
      <c r="F236" s="262"/>
      <c r="G236" s="262"/>
      <c r="H236" s="260"/>
      <c r="I236" s="445"/>
      <c r="J236" s="286"/>
      <c r="K236" s="286"/>
      <c r="L236" s="201"/>
      <c r="M236" s="200"/>
      <c r="N236" s="446"/>
      <c r="O236" s="286"/>
    </row>
    <row r="237" spans="1:15" hidden="1" x14ac:dyDescent="0.2">
      <c r="C237" s="681" t="s">
        <v>292</v>
      </c>
      <c r="D237" s="682">
        <v>166000</v>
      </c>
      <c r="E237" s="683" t="s">
        <v>155</v>
      </c>
      <c r="F237" s="434"/>
      <c r="G237" s="262"/>
      <c r="H237" s="674"/>
      <c r="I237" s="445"/>
      <c r="J237" s="286"/>
      <c r="K237" s="286"/>
      <c r="L237" s="201"/>
      <c r="M237" s="200"/>
      <c r="N237" s="200"/>
      <c r="O237" s="286"/>
    </row>
    <row r="238" spans="1:15" hidden="1" x14ac:dyDescent="0.2">
      <c r="C238" s="684" t="s">
        <v>293</v>
      </c>
      <c r="D238" s="396">
        <v>57000</v>
      </c>
      <c r="E238" s="685" t="s">
        <v>156</v>
      </c>
      <c r="F238" s="434"/>
      <c r="G238" s="262"/>
      <c r="H238" s="674"/>
      <c r="I238" s="445"/>
      <c r="J238" s="286"/>
      <c r="K238" s="286"/>
      <c r="L238" s="201"/>
      <c r="M238" s="200"/>
      <c r="N238" s="446"/>
      <c r="O238" s="286"/>
    </row>
    <row r="239" spans="1:15" hidden="1" x14ac:dyDescent="0.2">
      <c r="C239" s="677" t="s">
        <v>294</v>
      </c>
      <c r="D239" s="396">
        <v>331000</v>
      </c>
      <c r="E239" s="685" t="s">
        <v>155</v>
      </c>
      <c r="F239" s="434"/>
      <c r="G239" s="262"/>
      <c r="H239" s="674"/>
      <c r="I239" s="445"/>
      <c r="J239" s="286"/>
      <c r="K239" s="286"/>
      <c r="L239" s="201"/>
      <c r="M239" s="286"/>
      <c r="N239" s="286"/>
      <c r="O239" s="286"/>
    </row>
    <row r="240" spans="1:15" hidden="1" x14ac:dyDescent="0.2">
      <c r="C240" s="677" t="s">
        <v>295</v>
      </c>
      <c r="D240" s="396">
        <v>176000</v>
      </c>
      <c r="E240" s="685" t="s">
        <v>156</v>
      </c>
      <c r="F240" s="434"/>
      <c r="G240" s="262"/>
      <c r="H240" s="674"/>
      <c r="I240" s="445"/>
      <c r="J240" s="286"/>
      <c r="K240" s="286"/>
      <c r="L240" s="201"/>
      <c r="M240" s="286"/>
      <c r="N240" s="286"/>
      <c r="O240" s="286"/>
    </row>
    <row r="241" spans="1:15" hidden="1" x14ac:dyDescent="0.2">
      <c r="C241" s="422" t="s">
        <v>296</v>
      </c>
      <c r="D241" s="396">
        <v>22000</v>
      </c>
      <c r="E241" s="685"/>
      <c r="F241" s="434"/>
      <c r="G241" s="262"/>
      <c r="H241" s="674"/>
      <c r="I241" s="445"/>
      <c r="J241" s="260"/>
      <c r="K241" s="286"/>
      <c r="L241" s="201"/>
      <c r="M241" s="286"/>
      <c r="N241" s="286"/>
      <c r="O241" s="286"/>
    </row>
    <row r="242" spans="1:15" hidden="1" x14ac:dyDescent="0.2">
      <c r="C242" s="422" t="s">
        <v>297</v>
      </c>
      <c r="D242" s="396">
        <v>44000</v>
      </c>
      <c r="E242" s="686"/>
      <c r="F242" s="286"/>
      <c r="G242" s="262"/>
      <c r="H242" s="674"/>
      <c r="I242" s="445"/>
      <c r="J242" s="260"/>
      <c r="K242" s="286"/>
      <c r="L242" s="201"/>
      <c r="M242" s="286"/>
      <c r="N242" s="286"/>
      <c r="O242" s="286"/>
    </row>
    <row r="243" spans="1:15" hidden="1" x14ac:dyDescent="0.2">
      <c r="C243" s="422" t="s">
        <v>298</v>
      </c>
      <c r="D243" s="396">
        <v>132000</v>
      </c>
      <c r="E243" s="685" t="s">
        <v>157</v>
      </c>
      <c r="F243" s="434"/>
      <c r="G243" s="262"/>
      <c r="H243" s="674"/>
      <c r="I243" s="773"/>
      <c r="J243" s="260"/>
      <c r="K243" s="286"/>
      <c r="L243" s="201"/>
      <c r="M243" s="286"/>
      <c r="N243" s="286"/>
      <c r="O243" s="286"/>
    </row>
    <row r="244" spans="1:15" ht="12.75" hidden="1" customHeight="1" x14ac:dyDescent="0.2">
      <c r="C244" s="422" t="s">
        <v>299</v>
      </c>
      <c r="D244" s="396">
        <v>88000</v>
      </c>
      <c r="E244" s="685" t="s">
        <v>157</v>
      </c>
      <c r="F244" s="434"/>
      <c r="G244" s="262"/>
      <c r="H244" s="674"/>
      <c r="I244" s="773"/>
      <c r="J244" s="286"/>
      <c r="K244" s="201"/>
      <c r="L244" s="433"/>
      <c r="M244" s="773"/>
      <c r="N244" s="773"/>
      <c r="O244" s="286"/>
    </row>
    <row r="245" spans="1:15" ht="12.75" hidden="1" customHeight="1" x14ac:dyDescent="0.2">
      <c r="C245" s="422" t="s">
        <v>300</v>
      </c>
      <c r="D245" s="396">
        <v>110000</v>
      </c>
      <c r="E245" s="685"/>
      <c r="F245" s="434"/>
      <c r="G245" s="262"/>
      <c r="H245" s="674"/>
      <c r="I245" s="200"/>
      <c r="J245" s="286"/>
      <c r="K245" s="201"/>
      <c r="L245" s="433"/>
      <c r="M245" s="200"/>
      <c r="N245" s="200"/>
      <c r="O245" s="286"/>
    </row>
    <row r="246" spans="1:15" ht="12.75" hidden="1" customHeight="1" x14ac:dyDescent="0.2">
      <c r="C246" s="422" t="s">
        <v>158</v>
      </c>
      <c r="D246" s="396">
        <v>12000</v>
      </c>
      <c r="E246" s="685" t="s">
        <v>157</v>
      </c>
      <c r="F246" s="434"/>
      <c r="G246" s="262"/>
      <c r="H246" s="674"/>
      <c r="I246" s="674"/>
      <c r="J246" s="260"/>
      <c r="K246" s="201"/>
      <c r="L246" s="433"/>
      <c r="M246" s="773"/>
      <c r="N246" s="773"/>
      <c r="O246" s="286"/>
    </row>
    <row r="247" spans="1:15" hidden="1" x14ac:dyDescent="0.2">
      <c r="C247" s="422" t="s">
        <v>301</v>
      </c>
      <c r="D247" s="396">
        <v>12000</v>
      </c>
      <c r="E247" s="685" t="s">
        <v>157</v>
      </c>
      <c r="F247" s="434"/>
      <c r="G247" s="262"/>
      <c r="H247" s="674"/>
      <c r="I247" s="260"/>
      <c r="J247" s="260"/>
      <c r="K247" s="286"/>
      <c r="L247" s="304"/>
      <c r="M247" s="304"/>
      <c r="N247" s="286"/>
      <c r="O247" s="286"/>
    </row>
    <row r="248" spans="1:15" ht="13.5" hidden="1" thickBot="1" x14ac:dyDescent="0.25">
      <c r="C248" s="432" t="s">
        <v>302</v>
      </c>
      <c r="D248" s="687">
        <v>12000</v>
      </c>
      <c r="E248" s="688" t="s">
        <v>157</v>
      </c>
      <c r="F248" s="434"/>
      <c r="G248" s="262"/>
      <c r="H248" s="674"/>
      <c r="I248" s="260"/>
      <c r="J248" s="260"/>
      <c r="K248" s="286"/>
      <c r="L248" s="304"/>
      <c r="M248" s="304"/>
      <c r="N248" s="286"/>
      <c r="O248" s="286"/>
    </row>
    <row r="249" spans="1:15" hidden="1" x14ac:dyDescent="0.2">
      <c r="C249" s="448"/>
      <c r="D249" s="262"/>
      <c r="G249" s="262"/>
      <c r="H249" s="674"/>
      <c r="I249" s="260"/>
      <c r="J249" s="286"/>
      <c r="K249" s="286"/>
      <c r="L249" s="447"/>
      <c r="M249" s="447"/>
      <c r="N249" s="286"/>
      <c r="O249" s="286"/>
    </row>
    <row r="250" spans="1:15" x14ac:dyDescent="0.2">
      <c r="C250" s="448"/>
      <c r="D250" s="262"/>
      <c r="G250" s="262"/>
      <c r="H250" s="674"/>
      <c r="I250" s="260"/>
      <c r="J250" s="286"/>
      <c r="K250" s="286"/>
      <c r="L250" s="447"/>
      <c r="M250" s="447"/>
      <c r="N250" s="286"/>
      <c r="O250" s="286"/>
    </row>
    <row r="251" spans="1:15" x14ac:dyDescent="0.2">
      <c r="C251" s="448"/>
      <c r="D251" s="262"/>
      <c r="G251" s="262"/>
      <c r="H251" s="674"/>
      <c r="I251" s="260"/>
      <c r="J251" s="286"/>
      <c r="K251" s="286"/>
      <c r="L251" s="447"/>
      <c r="M251" s="447"/>
      <c r="N251" s="286"/>
      <c r="O251" s="286"/>
    </row>
    <row r="252" spans="1:15" x14ac:dyDescent="0.2">
      <c r="C252" s="448"/>
      <c r="D252" s="262"/>
      <c r="G252" s="262"/>
      <c r="H252" s="674"/>
      <c r="I252" s="260"/>
      <c r="J252" s="286"/>
      <c r="K252" s="286"/>
      <c r="L252" s="447"/>
      <c r="M252" s="447"/>
      <c r="N252" s="286"/>
      <c r="O252" s="286"/>
    </row>
    <row r="253" spans="1:15" x14ac:dyDescent="0.2">
      <c r="C253" s="448"/>
      <c r="D253" s="262"/>
      <c r="E253" s="262"/>
      <c r="F253" s="262"/>
      <c r="G253" s="262"/>
      <c r="H253" s="674"/>
      <c r="I253" s="260"/>
      <c r="J253" s="286"/>
      <c r="K253" s="286"/>
      <c r="L253" s="447"/>
      <c r="M253" s="447"/>
      <c r="N253" s="286"/>
      <c r="O253" s="286"/>
    </row>
    <row r="254" spans="1:15" x14ac:dyDescent="0.2">
      <c r="A254" s="405"/>
      <c r="B254" s="405"/>
      <c r="C254" s="448"/>
      <c r="D254" s="262"/>
      <c r="E254" s="262"/>
      <c r="F254" s="262"/>
      <c r="G254" s="262"/>
      <c r="H254" s="674"/>
      <c r="I254" s="260"/>
      <c r="J254" s="286"/>
      <c r="K254" s="286"/>
      <c r="L254" s="447"/>
      <c r="M254" s="447"/>
      <c r="N254" s="286"/>
      <c r="O254" s="286"/>
    </row>
    <row r="255" spans="1:15" x14ac:dyDescent="0.2">
      <c r="A255" s="405"/>
      <c r="B255" s="405"/>
      <c r="C255" s="448"/>
      <c r="D255" s="262"/>
      <c r="E255" s="262"/>
      <c r="F255" s="262"/>
      <c r="G255" s="262"/>
      <c r="H255" s="674"/>
      <c r="I255" s="260"/>
      <c r="J255" s="286"/>
      <c r="K255" s="286"/>
      <c r="L255" s="447"/>
      <c r="M255" s="447"/>
      <c r="N255" s="286"/>
      <c r="O255" s="286"/>
    </row>
    <row r="256" spans="1:15" x14ac:dyDescent="0.2">
      <c r="A256" s="405"/>
      <c r="B256" s="405"/>
      <c r="C256" s="448"/>
      <c r="D256" s="262"/>
      <c r="E256" s="262"/>
      <c r="F256" s="262"/>
      <c r="G256" s="262"/>
      <c r="H256" s="674"/>
      <c r="I256" s="260"/>
      <c r="J256" s="286"/>
      <c r="K256" s="286"/>
      <c r="L256" s="447"/>
      <c r="M256" s="447"/>
      <c r="N256" s="286"/>
      <c r="O256" s="286"/>
    </row>
    <row r="257" spans="1:15" x14ac:dyDescent="0.2">
      <c r="A257" s="405"/>
      <c r="B257" s="405"/>
      <c r="C257" s="448"/>
      <c r="D257" s="262"/>
      <c r="E257" s="262"/>
      <c r="F257" s="262"/>
      <c r="G257" s="262"/>
      <c r="H257" s="674"/>
      <c r="I257" s="260"/>
      <c r="J257" s="286"/>
      <c r="K257" s="286"/>
      <c r="L257" s="447"/>
      <c r="M257" s="447"/>
      <c r="N257" s="286"/>
      <c r="O257" s="286"/>
    </row>
    <row r="258" spans="1:15" x14ac:dyDescent="0.2">
      <c r="A258" s="405"/>
      <c r="B258" s="405"/>
      <c r="C258" s="448"/>
      <c r="D258" s="262"/>
      <c r="E258" s="262"/>
      <c r="F258" s="262"/>
      <c r="G258" s="262"/>
      <c r="H258" s="674"/>
      <c r="I258" s="260"/>
      <c r="J258" s="286"/>
      <c r="K258" s="286"/>
      <c r="L258" s="447"/>
      <c r="M258" s="447"/>
      <c r="N258" s="286"/>
      <c r="O258" s="286"/>
    </row>
    <row r="259" spans="1:15" x14ac:dyDescent="0.2">
      <c r="A259" s="405"/>
      <c r="B259" s="405"/>
      <c r="C259" s="448"/>
      <c r="D259" s="262"/>
      <c r="E259" s="262"/>
      <c r="F259" s="262"/>
      <c r="G259" s="262"/>
      <c r="H259" s="674"/>
      <c r="I259" s="260"/>
      <c r="J259" s="286"/>
      <c r="K259" s="286"/>
      <c r="L259" s="447"/>
      <c r="M259" s="447"/>
      <c r="N259" s="286"/>
      <c r="O259" s="286"/>
    </row>
    <row r="260" spans="1:15" x14ac:dyDescent="0.2">
      <c r="A260" s="405"/>
      <c r="B260" s="405"/>
      <c r="C260" s="448"/>
      <c r="D260" s="262"/>
      <c r="E260" s="262"/>
      <c r="F260" s="262"/>
      <c r="G260" s="262"/>
      <c r="H260" s="674"/>
      <c r="I260" s="260"/>
      <c r="J260" s="286"/>
      <c r="K260" s="286"/>
      <c r="L260" s="447"/>
      <c r="M260" s="286"/>
      <c r="N260" s="286"/>
      <c r="O260" s="286"/>
    </row>
    <row r="261" spans="1:15" x14ac:dyDescent="0.2">
      <c r="A261" s="405"/>
      <c r="B261" s="405"/>
      <c r="C261" s="448"/>
      <c r="D261" s="262"/>
      <c r="E261" s="262"/>
      <c r="F261" s="262"/>
      <c r="G261" s="262"/>
      <c r="H261" s="674"/>
      <c r="I261" s="260"/>
      <c r="J261" s="286"/>
      <c r="K261" s="286"/>
      <c r="L261" s="447"/>
      <c r="M261" s="286"/>
      <c r="N261" s="286"/>
      <c r="O261" s="286"/>
    </row>
    <row r="262" spans="1:15" x14ac:dyDescent="0.2">
      <c r="A262" s="405"/>
      <c r="B262" s="405"/>
      <c r="C262" s="448"/>
      <c r="D262" s="262"/>
      <c r="E262" s="262"/>
      <c r="F262" s="262"/>
      <c r="G262" s="262"/>
      <c r="H262" s="674"/>
      <c r="I262" s="260"/>
      <c r="J262" s="286"/>
      <c r="K262" s="286"/>
      <c r="L262" s="447"/>
      <c r="M262" s="286"/>
      <c r="N262" s="286"/>
      <c r="O262" s="286"/>
    </row>
    <row r="263" spans="1:15" x14ac:dyDescent="0.2">
      <c r="A263" s="405"/>
      <c r="B263" s="405"/>
      <c r="C263" s="448"/>
      <c r="D263" s="262"/>
      <c r="E263" s="262"/>
      <c r="F263" s="262"/>
      <c r="G263" s="262"/>
      <c r="H263" s="674"/>
      <c r="I263" s="260"/>
      <c r="J263" s="286"/>
      <c r="K263" s="286"/>
      <c r="L263" s="447"/>
      <c r="M263" s="286"/>
      <c r="N263" s="286"/>
      <c r="O263" s="286"/>
    </row>
    <row r="264" spans="1:15" x14ac:dyDescent="0.2">
      <c r="A264" s="405"/>
      <c r="B264" s="405"/>
      <c r="C264" s="448"/>
      <c r="D264" s="262"/>
      <c r="E264" s="262"/>
      <c r="F264" s="262"/>
      <c r="G264" s="262"/>
      <c r="H264" s="674"/>
      <c r="I264" s="260"/>
      <c r="J264" s="286"/>
      <c r="K264" s="286"/>
      <c r="L264" s="447"/>
      <c r="M264" s="286"/>
      <c r="N264" s="286"/>
      <c r="O264" s="286"/>
    </row>
    <row r="265" spans="1:15" x14ac:dyDescent="0.2">
      <c r="A265" s="405"/>
      <c r="B265" s="405"/>
      <c r="C265" s="448"/>
      <c r="D265" s="262"/>
      <c r="E265" s="262"/>
      <c r="F265" s="262"/>
      <c r="G265" s="262"/>
      <c r="H265" s="674"/>
      <c r="I265" s="260"/>
      <c r="J265" s="286"/>
      <c r="K265" s="286"/>
      <c r="L265" s="447"/>
      <c r="M265" s="286"/>
      <c r="N265" s="286"/>
      <c r="O265" s="286"/>
    </row>
    <row r="266" spans="1:15" x14ac:dyDescent="0.2">
      <c r="A266" s="405"/>
      <c r="B266" s="405"/>
      <c r="C266" s="448"/>
      <c r="D266" s="262"/>
      <c r="E266" s="262"/>
      <c r="F266" s="262"/>
      <c r="G266" s="262"/>
      <c r="H266" s="674"/>
      <c r="I266" s="260"/>
      <c r="J266" s="286"/>
      <c r="K266" s="286"/>
      <c r="L266" s="447"/>
      <c r="M266" s="286"/>
      <c r="N266" s="286"/>
      <c r="O266" s="286"/>
    </row>
    <row r="267" spans="1:15" x14ac:dyDescent="0.2">
      <c r="A267" s="405"/>
      <c r="B267" s="405"/>
      <c r="C267" s="448"/>
      <c r="D267" s="262"/>
      <c r="E267" s="262"/>
      <c r="F267" s="262"/>
      <c r="G267" s="262"/>
      <c r="H267" s="674"/>
      <c r="I267" s="260"/>
      <c r="J267" s="286"/>
      <c r="K267" s="286"/>
      <c r="L267" s="447"/>
      <c r="M267" s="286"/>
      <c r="N267" s="286"/>
      <c r="O267" s="286"/>
    </row>
    <row r="268" spans="1:15" x14ac:dyDescent="0.2">
      <c r="A268" s="405"/>
      <c r="B268" s="405"/>
      <c r="C268" s="448"/>
      <c r="D268" s="262"/>
      <c r="E268" s="262"/>
      <c r="F268" s="262"/>
      <c r="G268" s="262"/>
      <c r="H268" s="674"/>
      <c r="I268" s="260"/>
      <c r="J268" s="286"/>
      <c r="K268" s="286"/>
      <c r="L268" s="447"/>
      <c r="M268" s="286"/>
      <c r="N268" s="286"/>
      <c r="O268" s="286"/>
    </row>
    <row r="269" spans="1:15" x14ac:dyDescent="0.2">
      <c r="A269" s="405"/>
      <c r="B269" s="405"/>
      <c r="C269" s="448"/>
      <c r="D269" s="262"/>
      <c r="E269" s="262"/>
      <c r="F269" s="262"/>
      <c r="G269" s="262"/>
      <c r="H269" s="674"/>
      <c r="I269" s="260"/>
      <c r="J269" s="286"/>
      <c r="K269" s="286"/>
      <c r="L269" s="447"/>
      <c r="M269" s="286"/>
      <c r="N269" s="286"/>
      <c r="O269" s="286"/>
    </row>
    <row r="270" spans="1:15" x14ac:dyDescent="0.2">
      <c r="A270" s="405"/>
      <c r="B270" s="405"/>
      <c r="C270" s="448"/>
      <c r="D270" s="262"/>
      <c r="E270" s="262"/>
      <c r="F270" s="262"/>
      <c r="G270" s="262"/>
      <c r="H270" s="674"/>
      <c r="I270" s="260"/>
      <c r="J270" s="286"/>
      <c r="K270" s="286"/>
      <c r="L270" s="447"/>
      <c r="M270" s="286"/>
      <c r="N270" s="286"/>
      <c r="O270" s="286"/>
    </row>
    <row r="271" spans="1:15" x14ac:dyDescent="0.2">
      <c r="A271" s="405"/>
      <c r="B271" s="405"/>
      <c r="C271" s="448"/>
      <c r="D271" s="262"/>
      <c r="E271" s="262"/>
      <c r="F271" s="262"/>
      <c r="G271" s="262"/>
      <c r="H271" s="674"/>
      <c r="I271" s="260"/>
      <c r="J271" s="286"/>
      <c r="K271" s="286"/>
      <c r="L271" s="447"/>
      <c r="M271" s="286"/>
      <c r="N271" s="286"/>
      <c r="O271" s="286"/>
    </row>
    <row r="272" spans="1:15" x14ac:dyDescent="0.2">
      <c r="A272" s="405"/>
      <c r="B272" s="405"/>
      <c r="C272" s="448"/>
      <c r="D272" s="262"/>
      <c r="E272" s="262"/>
      <c r="F272" s="262"/>
      <c r="G272" s="262"/>
      <c r="H272" s="674"/>
      <c r="I272" s="260"/>
      <c r="J272" s="286"/>
      <c r="K272" s="286"/>
      <c r="L272" s="447"/>
      <c r="M272" s="286"/>
      <c r="N272" s="286"/>
      <c r="O272" s="286"/>
    </row>
    <row r="273" spans="1:15" x14ac:dyDescent="0.2">
      <c r="A273" s="405"/>
      <c r="B273" s="405"/>
      <c r="C273" s="448"/>
      <c r="D273" s="262"/>
      <c r="E273" s="262"/>
      <c r="F273" s="262"/>
      <c r="G273" s="262"/>
      <c r="H273" s="674"/>
      <c r="I273" s="260"/>
      <c r="J273" s="286"/>
      <c r="K273" s="286"/>
      <c r="L273" s="447"/>
      <c r="M273" s="286"/>
      <c r="N273" s="286"/>
      <c r="O273" s="286"/>
    </row>
    <row r="274" spans="1:15" x14ac:dyDescent="0.2">
      <c r="A274" s="405"/>
      <c r="B274" s="405"/>
      <c r="C274" s="448"/>
      <c r="D274" s="262"/>
      <c r="E274" s="262"/>
      <c r="F274" s="262"/>
      <c r="G274" s="262"/>
      <c r="H274" s="674"/>
      <c r="I274" s="260"/>
      <c r="J274" s="286"/>
      <c r="K274" s="286"/>
      <c r="L274" s="447"/>
      <c r="M274" s="286"/>
      <c r="N274" s="286"/>
      <c r="O274" s="286"/>
    </row>
    <row r="275" spans="1:15" x14ac:dyDescent="0.2">
      <c r="A275" s="405"/>
      <c r="B275" s="405"/>
      <c r="C275" s="448"/>
      <c r="D275" s="262"/>
      <c r="E275" s="262"/>
      <c r="F275" s="262"/>
      <c r="G275" s="262"/>
      <c r="H275" s="674"/>
      <c r="I275" s="260"/>
      <c r="J275" s="286"/>
      <c r="K275" s="286"/>
      <c r="L275" s="447"/>
      <c r="M275" s="286"/>
      <c r="N275" s="286"/>
      <c r="O275" s="286"/>
    </row>
    <row r="276" spans="1:15" x14ac:dyDescent="0.2">
      <c r="A276" s="405"/>
      <c r="B276" s="405"/>
      <c r="C276" s="448"/>
      <c r="D276" s="262"/>
      <c r="E276" s="262"/>
      <c r="F276" s="262"/>
      <c r="G276" s="262"/>
      <c r="H276" s="674"/>
      <c r="I276" s="260"/>
      <c r="J276" s="286"/>
      <c r="K276" s="286"/>
      <c r="L276" s="447"/>
      <c r="M276" s="286"/>
      <c r="N276" s="286"/>
      <c r="O276" s="286"/>
    </row>
    <row r="277" spans="1:15" x14ac:dyDescent="0.2">
      <c r="A277" s="405"/>
      <c r="B277" s="405"/>
      <c r="C277" s="448"/>
      <c r="D277" s="262"/>
      <c r="E277" s="262"/>
      <c r="F277" s="262"/>
      <c r="G277" s="262"/>
      <c r="H277" s="674"/>
      <c r="I277" s="260"/>
      <c r="J277" s="286"/>
      <c r="K277" s="286"/>
      <c r="L277" s="447"/>
      <c r="M277" s="286"/>
      <c r="N277" s="286"/>
      <c r="O277" s="286"/>
    </row>
    <row r="278" spans="1:15" x14ac:dyDescent="0.2">
      <c r="A278" s="405"/>
      <c r="B278" s="405"/>
      <c r="C278" s="448"/>
      <c r="D278" s="262"/>
      <c r="E278" s="262"/>
      <c r="F278" s="262"/>
      <c r="G278" s="262"/>
      <c r="H278" s="674"/>
      <c r="I278" s="260"/>
      <c r="J278" s="286"/>
      <c r="K278" s="286"/>
      <c r="L278" s="447"/>
      <c r="M278" s="286"/>
      <c r="N278" s="286"/>
      <c r="O278" s="286"/>
    </row>
    <row r="279" spans="1:15" x14ac:dyDescent="0.2">
      <c r="A279" s="405"/>
      <c r="B279" s="405"/>
      <c r="C279" s="448"/>
      <c r="D279" s="262"/>
      <c r="E279" s="262"/>
      <c r="F279" s="262"/>
      <c r="G279" s="262"/>
      <c r="H279" s="674"/>
      <c r="I279" s="260"/>
      <c r="J279" s="286"/>
      <c r="K279" s="286"/>
      <c r="L279" s="447"/>
      <c r="M279" s="286"/>
      <c r="N279" s="286"/>
      <c r="O279" s="286"/>
    </row>
    <row r="280" spans="1:15" x14ac:dyDescent="0.2">
      <c r="A280" s="405"/>
      <c r="B280" s="405"/>
      <c r="C280" s="448"/>
      <c r="D280" s="262"/>
      <c r="E280" s="262"/>
      <c r="F280" s="262"/>
      <c r="G280" s="262"/>
      <c r="H280" s="674"/>
      <c r="I280" s="260"/>
      <c r="J280" s="286"/>
      <c r="K280" s="286"/>
      <c r="L280" s="447"/>
      <c r="M280" s="286"/>
      <c r="N280" s="286"/>
      <c r="O280" s="286"/>
    </row>
    <row r="281" spans="1:15" x14ac:dyDescent="0.2">
      <c r="A281" s="405"/>
      <c r="B281" s="405"/>
      <c r="C281" s="448"/>
      <c r="D281" s="262"/>
      <c r="E281" s="262"/>
      <c r="F281" s="262"/>
      <c r="G281" s="262"/>
      <c r="H281" s="674"/>
      <c r="I281" s="260"/>
      <c r="J281" s="286"/>
      <c r="K281" s="286"/>
      <c r="L281" s="447"/>
      <c r="M281" s="286"/>
      <c r="N281" s="286"/>
      <c r="O281" s="286"/>
    </row>
    <row r="282" spans="1:15" x14ac:dyDescent="0.2">
      <c r="A282" s="405"/>
      <c r="B282" s="405"/>
      <c r="C282" s="448"/>
      <c r="D282" s="262"/>
      <c r="E282" s="262"/>
      <c r="F282" s="262"/>
      <c r="G282" s="262"/>
      <c r="H282" s="674"/>
      <c r="I282" s="260"/>
      <c r="J282" s="286"/>
      <c r="K282" s="286"/>
      <c r="L282" s="447"/>
      <c r="M282" s="286"/>
      <c r="N282" s="286"/>
      <c r="O282" s="286"/>
    </row>
    <row r="283" spans="1:15" x14ac:dyDescent="0.2">
      <c r="A283" s="405"/>
      <c r="B283" s="405"/>
      <c r="C283" s="448"/>
      <c r="D283" s="262"/>
      <c r="E283" s="262"/>
      <c r="F283" s="262"/>
      <c r="G283" s="262"/>
      <c r="H283" s="674"/>
      <c r="I283" s="260"/>
      <c r="J283" s="286"/>
      <c r="K283" s="286"/>
      <c r="L283" s="447"/>
      <c r="M283" s="286"/>
      <c r="N283" s="286"/>
      <c r="O283" s="286"/>
    </row>
    <row r="284" spans="1:15" x14ac:dyDescent="0.2">
      <c r="A284" s="405"/>
      <c r="B284" s="405"/>
      <c r="C284" s="448"/>
      <c r="D284" s="262"/>
      <c r="E284" s="262"/>
      <c r="F284" s="262"/>
      <c r="G284" s="262"/>
      <c r="H284" s="674"/>
      <c r="I284" s="260"/>
      <c r="J284" s="286"/>
      <c r="K284" s="286"/>
      <c r="L284" s="447"/>
      <c r="M284" s="286"/>
      <c r="N284" s="286"/>
      <c r="O284" s="286"/>
    </row>
    <row r="285" spans="1:15" x14ac:dyDescent="0.2">
      <c r="A285" s="405"/>
      <c r="B285" s="405"/>
      <c r="C285" s="448"/>
      <c r="D285" s="262"/>
      <c r="E285" s="262"/>
      <c r="F285" s="262"/>
      <c r="G285" s="262"/>
      <c r="H285" s="674"/>
      <c r="I285" s="260"/>
      <c r="J285" s="286"/>
      <c r="K285" s="286"/>
      <c r="L285" s="447"/>
      <c r="M285" s="286"/>
      <c r="N285" s="286"/>
      <c r="O285" s="286"/>
    </row>
    <row r="286" spans="1:15" x14ac:dyDescent="0.2">
      <c r="A286" s="405"/>
      <c r="B286" s="405"/>
      <c r="C286" s="448"/>
      <c r="D286" s="262"/>
      <c r="E286" s="262"/>
      <c r="F286" s="262"/>
      <c r="G286" s="262"/>
      <c r="H286" s="674"/>
      <c r="I286" s="260"/>
      <c r="J286" s="286"/>
      <c r="K286" s="286"/>
      <c r="L286" s="447"/>
      <c r="M286" s="286"/>
      <c r="N286" s="286"/>
      <c r="O286" s="286"/>
    </row>
    <row r="287" spans="1:15" x14ac:dyDescent="0.2">
      <c r="A287" s="405"/>
      <c r="B287" s="405"/>
      <c r="C287" s="448"/>
      <c r="D287" s="262"/>
      <c r="E287" s="262"/>
      <c r="F287" s="262"/>
      <c r="G287" s="262"/>
      <c r="H287" s="286"/>
      <c r="I287" s="286"/>
      <c r="J287" s="286"/>
      <c r="K287" s="286"/>
      <c r="L287" s="447"/>
      <c r="M287" s="286"/>
      <c r="N287" s="286"/>
      <c r="O287" s="286"/>
    </row>
    <row r="288" spans="1:15" x14ac:dyDescent="0.2">
      <c r="A288" s="405"/>
      <c r="B288" s="405"/>
      <c r="C288" s="448"/>
      <c r="D288" s="262"/>
      <c r="E288" s="262"/>
      <c r="F288" s="262"/>
      <c r="G288" s="262"/>
      <c r="H288" s="286"/>
      <c r="I288" s="286"/>
      <c r="J288" s="286"/>
      <c r="K288" s="286"/>
      <c r="L288" s="447"/>
      <c r="M288" s="286"/>
      <c r="N288" s="286"/>
      <c r="O288" s="286"/>
    </row>
    <row r="289" spans="1:15" x14ac:dyDescent="0.2">
      <c r="A289" s="405"/>
      <c r="B289" s="405"/>
      <c r="C289" s="448"/>
      <c r="D289" s="262"/>
      <c r="E289" s="262"/>
      <c r="F289" s="262"/>
      <c r="G289" s="262"/>
      <c r="H289" s="286"/>
      <c r="I289" s="286"/>
      <c r="J289" s="286"/>
      <c r="K289" s="286"/>
      <c r="L289" s="447"/>
      <c r="M289" s="286"/>
      <c r="N289" s="286"/>
      <c r="O289" s="286"/>
    </row>
    <row r="290" spans="1:15" x14ac:dyDescent="0.2">
      <c r="A290" s="405"/>
      <c r="B290" s="405"/>
      <c r="C290" s="448"/>
      <c r="D290" s="262"/>
      <c r="E290" s="262"/>
      <c r="F290" s="262"/>
      <c r="G290" s="262"/>
      <c r="H290" s="286"/>
      <c r="I290" s="286"/>
      <c r="J290" s="286"/>
      <c r="K290" s="286"/>
      <c r="L290" s="447"/>
      <c r="M290" s="286"/>
      <c r="N290" s="286"/>
      <c r="O290" s="286"/>
    </row>
    <row r="291" spans="1:15" x14ac:dyDescent="0.2">
      <c r="A291" s="405"/>
      <c r="B291" s="405"/>
      <c r="C291" s="448"/>
      <c r="D291" s="262"/>
      <c r="E291" s="262"/>
      <c r="F291" s="262"/>
      <c r="G291" s="262"/>
      <c r="H291" s="286"/>
      <c r="I291" s="286"/>
      <c r="J291" s="286"/>
      <c r="K291" s="286"/>
      <c r="L291" s="447"/>
      <c r="M291" s="286"/>
      <c r="N291" s="286"/>
      <c r="O291" s="286"/>
    </row>
    <row r="292" spans="1:15" x14ac:dyDescent="0.2">
      <c r="A292" s="405"/>
      <c r="B292" s="405"/>
      <c r="C292" s="448"/>
      <c r="D292" s="262"/>
      <c r="E292" s="262"/>
      <c r="F292" s="262"/>
      <c r="G292" s="262"/>
      <c r="H292" s="286"/>
      <c r="I292" s="286"/>
      <c r="J292" s="286"/>
      <c r="K292" s="286"/>
      <c r="L292" s="447"/>
      <c r="M292" s="286"/>
      <c r="N292" s="286"/>
      <c r="O292" s="286"/>
    </row>
    <row r="293" spans="1:15" x14ac:dyDescent="0.2">
      <c r="A293" s="405"/>
      <c r="B293" s="405"/>
      <c r="C293" s="448"/>
      <c r="D293" s="262"/>
      <c r="E293" s="262"/>
      <c r="F293" s="262"/>
      <c r="G293" s="262"/>
      <c r="H293" s="286"/>
      <c r="I293" s="286"/>
      <c r="J293" s="286"/>
      <c r="K293" s="286"/>
      <c r="L293" s="447"/>
      <c r="M293" s="286"/>
      <c r="N293" s="286"/>
      <c r="O293" s="286"/>
    </row>
    <row r="294" spans="1:15" x14ac:dyDescent="0.2">
      <c r="A294" s="405"/>
      <c r="B294" s="405"/>
      <c r="C294" s="448"/>
      <c r="D294" s="262"/>
      <c r="E294" s="262"/>
      <c r="F294" s="262"/>
      <c r="G294" s="262"/>
      <c r="H294" s="286"/>
      <c r="I294" s="286"/>
      <c r="J294" s="286"/>
      <c r="K294" s="286"/>
      <c r="L294" s="447"/>
      <c r="M294" s="286"/>
      <c r="N294" s="286"/>
      <c r="O294" s="286"/>
    </row>
    <row r="295" spans="1:15" x14ac:dyDescent="0.2">
      <c r="A295" s="405"/>
      <c r="B295" s="405"/>
      <c r="C295" s="448"/>
      <c r="D295" s="262"/>
      <c r="E295" s="262"/>
      <c r="F295" s="262"/>
      <c r="G295" s="262"/>
      <c r="H295" s="286"/>
      <c r="I295" s="286"/>
      <c r="J295" s="286"/>
      <c r="K295" s="286"/>
      <c r="L295" s="447"/>
      <c r="M295" s="286"/>
      <c r="N295" s="286"/>
      <c r="O295" s="286"/>
    </row>
    <row r="296" spans="1:15" x14ac:dyDescent="0.2">
      <c r="A296" s="405"/>
      <c r="B296" s="405"/>
      <c r="C296" s="448"/>
      <c r="D296" s="262"/>
      <c r="E296" s="262"/>
      <c r="F296" s="262"/>
      <c r="G296" s="262"/>
      <c r="H296" s="286"/>
      <c r="I296" s="286"/>
      <c r="J296" s="286"/>
      <c r="K296" s="286"/>
      <c r="L296" s="447"/>
      <c r="M296" s="286"/>
      <c r="N296" s="286"/>
      <c r="O296" s="286"/>
    </row>
    <row r="297" spans="1:15" x14ac:dyDescent="0.2">
      <c r="A297" s="405"/>
      <c r="B297" s="405"/>
      <c r="C297" s="448"/>
      <c r="D297" s="262"/>
      <c r="E297" s="262"/>
      <c r="F297" s="262"/>
      <c r="G297" s="262"/>
      <c r="H297" s="286"/>
      <c r="I297" s="286"/>
      <c r="J297" s="286"/>
      <c r="K297" s="286"/>
      <c r="L297" s="447"/>
      <c r="M297" s="286"/>
      <c r="N297" s="286"/>
      <c r="O297" s="286"/>
    </row>
    <row r="298" spans="1:15" x14ac:dyDescent="0.2">
      <c r="A298" s="405"/>
      <c r="B298" s="405"/>
      <c r="C298" s="448"/>
      <c r="D298" s="262"/>
      <c r="E298" s="262"/>
      <c r="F298" s="262"/>
      <c r="G298" s="262"/>
      <c r="H298" s="286"/>
      <c r="I298" s="286"/>
      <c r="J298" s="286"/>
      <c r="K298" s="286"/>
      <c r="L298" s="447"/>
      <c r="M298" s="286"/>
      <c r="N298" s="286"/>
      <c r="O298" s="286"/>
    </row>
    <row r="299" spans="1:15" x14ac:dyDescent="0.2">
      <c r="A299" s="405"/>
      <c r="B299" s="405"/>
      <c r="C299" s="448"/>
      <c r="D299" s="262"/>
      <c r="E299" s="262"/>
      <c r="F299" s="262"/>
      <c r="G299" s="262"/>
      <c r="H299" s="286"/>
      <c r="I299" s="286"/>
      <c r="J299" s="286"/>
      <c r="K299" s="286"/>
      <c r="L299" s="447"/>
      <c r="M299" s="286"/>
      <c r="N299" s="286"/>
      <c r="O299" s="286"/>
    </row>
    <row r="300" spans="1:15" x14ac:dyDescent="0.2">
      <c r="A300" s="405"/>
      <c r="B300" s="405"/>
      <c r="C300" s="448"/>
      <c r="D300" s="262"/>
      <c r="E300" s="262"/>
      <c r="F300" s="262"/>
      <c r="G300" s="262"/>
      <c r="H300" s="286"/>
      <c r="I300" s="286"/>
      <c r="J300" s="286"/>
      <c r="K300" s="286"/>
      <c r="L300" s="447"/>
      <c r="M300" s="286"/>
      <c r="N300" s="286"/>
      <c r="O300" s="286"/>
    </row>
    <row r="301" spans="1:15" x14ac:dyDescent="0.2">
      <c r="A301" s="405"/>
      <c r="B301" s="405"/>
      <c r="C301" s="448"/>
      <c r="D301" s="262"/>
      <c r="E301" s="262"/>
      <c r="F301" s="262"/>
      <c r="G301" s="262"/>
      <c r="H301" s="286"/>
      <c r="I301" s="286"/>
      <c r="J301" s="286"/>
      <c r="K301" s="286"/>
      <c r="L301" s="447"/>
      <c r="M301" s="286"/>
      <c r="N301" s="286"/>
      <c r="O301" s="286"/>
    </row>
    <row r="302" spans="1:15" x14ac:dyDescent="0.2">
      <c r="A302" s="405"/>
      <c r="B302" s="405"/>
      <c r="E302" s="262"/>
      <c r="F302" s="262"/>
      <c r="G302" s="262"/>
      <c r="H302" s="286"/>
      <c r="I302" s="286"/>
      <c r="J302" s="286"/>
      <c r="K302" s="286"/>
      <c r="L302" s="447"/>
      <c r="M302" s="286"/>
      <c r="N302" s="286"/>
      <c r="O302" s="286"/>
    </row>
    <row r="303" spans="1:15" x14ac:dyDescent="0.2">
      <c r="A303" s="405"/>
      <c r="B303" s="405"/>
      <c r="E303" s="262"/>
      <c r="F303" s="262"/>
      <c r="G303" s="262"/>
      <c r="H303" s="286"/>
      <c r="I303" s="286"/>
      <c r="J303" s="286"/>
      <c r="K303" s="286"/>
      <c r="L303" s="447"/>
      <c r="M303" s="286"/>
      <c r="N303" s="286"/>
      <c r="O303" s="286"/>
    </row>
    <row r="304" spans="1:15" x14ac:dyDescent="0.2">
      <c r="A304" s="405"/>
      <c r="B304" s="405"/>
      <c r="E304" s="262"/>
      <c r="F304" s="262"/>
      <c r="G304" s="262"/>
      <c r="H304" s="286"/>
      <c r="I304" s="286"/>
      <c r="J304" s="286"/>
      <c r="K304" s="286"/>
      <c r="L304" s="447"/>
      <c r="M304" s="286"/>
      <c r="N304" s="286"/>
      <c r="O304" s="286"/>
    </row>
    <row r="305" spans="1:15" x14ac:dyDescent="0.2">
      <c r="A305" s="405"/>
      <c r="B305" s="405"/>
      <c r="E305" s="262"/>
      <c r="F305" s="262"/>
      <c r="G305" s="262"/>
      <c r="H305" s="286"/>
      <c r="I305" s="286"/>
      <c r="J305" s="286"/>
      <c r="K305" s="286"/>
      <c r="L305" s="447"/>
      <c r="M305" s="286"/>
      <c r="N305" s="286"/>
      <c r="O305" s="286"/>
    </row>
    <row r="306" spans="1:15" x14ac:dyDescent="0.2">
      <c r="A306" s="405"/>
      <c r="B306" s="405"/>
      <c r="E306" s="262"/>
      <c r="F306" s="262"/>
      <c r="G306" s="262"/>
      <c r="H306" s="286"/>
      <c r="I306" s="286"/>
      <c r="J306" s="286"/>
      <c r="K306" s="286"/>
      <c r="L306" s="447"/>
      <c r="M306" s="286"/>
      <c r="N306" s="286"/>
      <c r="O306" s="286"/>
    </row>
    <row r="307" spans="1:15" x14ac:dyDescent="0.2">
      <c r="A307" s="405"/>
      <c r="B307" s="405"/>
      <c r="C307" s="448"/>
      <c r="D307" s="262"/>
      <c r="E307" s="262"/>
      <c r="F307" s="262"/>
      <c r="G307" s="262"/>
      <c r="H307" s="286"/>
      <c r="I307" s="286"/>
      <c r="J307" s="286"/>
      <c r="K307" s="286"/>
      <c r="L307" s="447"/>
      <c r="M307" s="286"/>
      <c r="N307" s="286"/>
      <c r="O307" s="286"/>
    </row>
    <row r="308" spans="1:15" x14ac:dyDescent="0.2">
      <c r="A308" s="405"/>
      <c r="B308" s="405"/>
      <c r="C308" s="448"/>
      <c r="D308" s="262"/>
      <c r="E308" s="262"/>
      <c r="F308" s="262"/>
      <c r="G308" s="262"/>
      <c r="H308" s="286"/>
      <c r="I308" s="286"/>
      <c r="J308" s="286"/>
      <c r="K308" s="286"/>
      <c r="L308" s="447"/>
      <c r="M308" s="286"/>
      <c r="N308" s="286"/>
      <c r="O308" s="286"/>
    </row>
    <row r="309" spans="1:15" x14ac:dyDescent="0.2">
      <c r="A309" s="405"/>
      <c r="B309" s="405"/>
      <c r="C309" s="448"/>
      <c r="D309" s="262"/>
      <c r="E309" s="262"/>
      <c r="F309" s="262"/>
      <c r="G309" s="262"/>
      <c r="H309" s="286"/>
      <c r="I309" s="286"/>
      <c r="J309" s="286"/>
      <c r="K309" s="286"/>
      <c r="L309" s="447"/>
      <c r="M309" s="286"/>
      <c r="N309" s="286"/>
      <c r="O309" s="286"/>
    </row>
    <row r="310" spans="1:15" x14ac:dyDescent="0.2">
      <c r="A310" s="405"/>
      <c r="B310" s="405"/>
      <c r="C310" s="448"/>
      <c r="D310" s="262"/>
      <c r="E310" s="262"/>
      <c r="F310" s="262"/>
      <c r="G310" s="262"/>
      <c r="H310" s="286"/>
      <c r="I310" s="286"/>
      <c r="J310" s="286"/>
      <c r="K310" s="286"/>
      <c r="L310" s="447"/>
      <c r="M310" s="286"/>
      <c r="N310" s="286"/>
      <c r="O310" s="286"/>
    </row>
    <row r="311" spans="1:15" x14ac:dyDescent="0.2">
      <c r="A311" s="405"/>
      <c r="B311" s="405"/>
      <c r="C311" s="448"/>
      <c r="D311" s="262"/>
      <c r="E311" s="262"/>
      <c r="F311" s="262"/>
      <c r="G311" s="262"/>
      <c r="H311" s="286"/>
      <c r="I311" s="286"/>
      <c r="J311" s="286"/>
      <c r="K311" s="286"/>
      <c r="L311" s="447"/>
      <c r="M311" s="286"/>
      <c r="N311" s="286"/>
      <c r="O311" s="286"/>
    </row>
    <row r="312" spans="1:15" x14ac:dyDescent="0.2">
      <c r="A312" s="405"/>
      <c r="B312" s="405"/>
      <c r="C312" s="448"/>
      <c r="D312" s="262"/>
      <c r="E312" s="262"/>
      <c r="F312" s="262"/>
      <c r="G312" s="262"/>
      <c r="H312" s="286"/>
      <c r="I312" s="286"/>
      <c r="J312" s="286"/>
      <c r="K312" s="286"/>
      <c r="L312" s="447"/>
      <c r="M312" s="286"/>
      <c r="N312" s="286"/>
      <c r="O312" s="286"/>
    </row>
    <row r="313" spans="1:15" x14ac:dyDescent="0.2">
      <c r="A313" s="405"/>
      <c r="B313" s="405"/>
      <c r="C313" s="448"/>
      <c r="D313" s="262"/>
      <c r="E313" s="262"/>
      <c r="F313" s="262"/>
      <c r="G313" s="262"/>
      <c r="H313" s="286"/>
      <c r="I313" s="286"/>
      <c r="J313" s="286"/>
      <c r="K313" s="286"/>
      <c r="L313" s="447"/>
      <c r="M313" s="286"/>
      <c r="N313" s="286"/>
      <c r="O313" s="286"/>
    </row>
    <row r="314" spans="1:15" x14ac:dyDescent="0.2">
      <c r="A314" s="405"/>
      <c r="B314" s="405"/>
      <c r="C314" s="448"/>
      <c r="D314" s="262"/>
      <c r="E314" s="262"/>
      <c r="F314" s="262"/>
      <c r="G314" s="262"/>
      <c r="H314" s="286"/>
      <c r="I314" s="286"/>
      <c r="J314" s="286"/>
      <c r="K314" s="286"/>
      <c r="L314" s="447"/>
      <c r="M314" s="286"/>
      <c r="N314" s="286"/>
      <c r="O314" s="286"/>
    </row>
    <row r="315" spans="1:15" x14ac:dyDescent="0.2">
      <c r="A315" s="405"/>
      <c r="B315" s="405"/>
      <c r="C315" s="448"/>
      <c r="D315" s="262"/>
      <c r="E315" s="262"/>
      <c r="F315" s="262"/>
      <c r="G315" s="262"/>
      <c r="H315" s="286"/>
      <c r="I315" s="286"/>
      <c r="J315" s="286"/>
      <c r="K315" s="286"/>
      <c r="L315" s="265"/>
    </row>
    <row r="316" spans="1:15" x14ac:dyDescent="0.2">
      <c r="A316" s="405"/>
      <c r="B316" s="405"/>
      <c r="C316" s="448"/>
      <c r="D316" s="262"/>
      <c r="E316" s="262"/>
      <c r="F316" s="262"/>
      <c r="G316" s="262"/>
      <c r="H316" s="286"/>
      <c r="I316" s="286"/>
      <c r="J316" s="286"/>
      <c r="K316" s="286"/>
      <c r="L316" s="265"/>
    </row>
    <row r="317" spans="1:15" x14ac:dyDescent="0.2">
      <c r="A317" s="405"/>
      <c r="B317" s="405"/>
      <c r="C317" s="448"/>
      <c r="D317" s="262"/>
      <c r="E317" s="262"/>
      <c r="F317" s="262"/>
      <c r="G317" s="262"/>
      <c r="H317" s="286"/>
      <c r="I317" s="286"/>
      <c r="J317" s="286"/>
      <c r="K317" s="286"/>
      <c r="L317" s="265"/>
    </row>
    <row r="318" spans="1:15" x14ac:dyDescent="0.2">
      <c r="A318" s="405"/>
      <c r="B318" s="405"/>
      <c r="C318" s="448"/>
      <c r="D318" s="262"/>
      <c r="E318" s="262"/>
      <c r="F318" s="262"/>
      <c r="G318" s="262"/>
      <c r="H318" s="286"/>
      <c r="I318" s="286"/>
      <c r="J318" s="286"/>
      <c r="K318" s="286"/>
      <c r="L318" s="265"/>
    </row>
    <row r="319" spans="1:15" x14ac:dyDescent="0.2">
      <c r="A319" s="405"/>
      <c r="B319" s="405"/>
      <c r="C319" s="448"/>
      <c r="D319" s="262"/>
      <c r="E319" s="262"/>
      <c r="F319" s="262"/>
      <c r="G319" s="262"/>
      <c r="H319" s="286"/>
      <c r="I319" s="286"/>
      <c r="J319" s="286"/>
      <c r="K319" s="286"/>
      <c r="L319" s="265"/>
    </row>
    <row r="320" spans="1:15" x14ac:dyDescent="0.2">
      <c r="A320" s="405"/>
      <c r="B320" s="405"/>
      <c r="C320" s="448"/>
      <c r="D320" s="262"/>
      <c r="E320" s="262"/>
      <c r="F320" s="262"/>
      <c r="G320" s="262"/>
      <c r="H320" s="286"/>
      <c r="I320" s="286"/>
      <c r="J320" s="286"/>
      <c r="K320" s="286"/>
      <c r="L320" s="265"/>
    </row>
    <row r="321" spans="1:12" x14ac:dyDescent="0.2">
      <c r="A321" s="405"/>
      <c r="B321" s="405"/>
      <c r="C321" s="405"/>
      <c r="D321" s="262"/>
      <c r="E321" s="262"/>
      <c r="F321" s="262"/>
      <c r="G321" s="262"/>
      <c r="H321" s="286"/>
      <c r="I321" s="286"/>
      <c r="J321" s="286"/>
      <c r="K321" s="286"/>
      <c r="L321" s="265"/>
    </row>
    <row r="322" spans="1:12" x14ac:dyDescent="0.2">
      <c r="A322" s="405"/>
      <c r="B322" s="405"/>
      <c r="C322" s="405"/>
      <c r="D322" s="262"/>
      <c r="E322" s="262"/>
      <c r="F322" s="262"/>
      <c r="G322" s="262"/>
      <c r="H322" s="286"/>
      <c r="I322" s="286"/>
      <c r="J322" s="286"/>
      <c r="K322" s="286"/>
      <c r="L322" s="265"/>
    </row>
    <row r="323" spans="1:12" x14ac:dyDescent="0.2">
      <c r="A323" s="405"/>
      <c r="B323" s="405"/>
      <c r="C323" s="405"/>
      <c r="D323" s="262"/>
      <c r="E323" s="262"/>
      <c r="F323" s="262"/>
      <c r="G323" s="262"/>
      <c r="H323" s="286"/>
      <c r="I323" s="286"/>
      <c r="J323" s="286"/>
      <c r="K323" s="286"/>
      <c r="L323" s="265"/>
    </row>
    <row r="324" spans="1:12" x14ac:dyDescent="0.2">
      <c r="A324" s="405"/>
      <c r="B324" s="405"/>
      <c r="C324" s="405"/>
      <c r="D324" s="262"/>
      <c r="E324" s="262"/>
      <c r="F324" s="262"/>
      <c r="G324" s="262"/>
      <c r="H324" s="286"/>
      <c r="I324" s="286"/>
      <c r="J324" s="286"/>
      <c r="K324" s="286"/>
      <c r="L324" s="265"/>
    </row>
    <row r="325" spans="1:12" x14ac:dyDescent="0.2">
      <c r="A325" s="405"/>
      <c r="B325" s="405"/>
      <c r="C325" s="405"/>
      <c r="D325" s="262"/>
      <c r="E325" s="262"/>
      <c r="F325" s="262"/>
      <c r="G325" s="262"/>
      <c r="H325" s="286"/>
      <c r="I325" s="286"/>
      <c r="J325" s="286"/>
      <c r="K325" s="286"/>
      <c r="L325" s="265"/>
    </row>
    <row r="326" spans="1:12" x14ac:dyDescent="0.2">
      <c r="A326" s="405"/>
      <c r="B326" s="405"/>
      <c r="C326" s="405"/>
      <c r="D326" s="262"/>
      <c r="E326" s="262"/>
      <c r="F326" s="262"/>
      <c r="G326" s="262"/>
      <c r="H326" s="286"/>
      <c r="I326" s="286"/>
      <c r="J326" s="286"/>
      <c r="K326" s="286"/>
      <c r="L326" s="265"/>
    </row>
    <row r="327" spans="1:12" x14ac:dyDescent="0.2">
      <c r="A327" s="405"/>
      <c r="B327" s="405"/>
      <c r="C327" s="405"/>
      <c r="D327" s="262"/>
      <c r="E327" s="262"/>
      <c r="F327" s="262"/>
      <c r="G327" s="262"/>
      <c r="H327" s="286"/>
      <c r="I327" s="286"/>
      <c r="J327" s="286"/>
      <c r="K327" s="286"/>
      <c r="L327" s="265"/>
    </row>
    <row r="328" spans="1:12" x14ac:dyDescent="0.2">
      <c r="A328" s="405"/>
      <c r="B328" s="405"/>
      <c r="C328" s="405"/>
      <c r="D328" s="262"/>
      <c r="E328" s="262"/>
      <c r="F328" s="262"/>
      <c r="G328" s="262"/>
      <c r="H328" s="286"/>
      <c r="I328" s="286"/>
      <c r="J328" s="286"/>
      <c r="K328" s="286"/>
      <c r="L328" s="265"/>
    </row>
    <row r="329" spans="1:12" x14ac:dyDescent="0.2">
      <c r="A329" s="405"/>
      <c r="B329" s="405"/>
      <c r="C329" s="405"/>
      <c r="D329" s="262"/>
      <c r="E329" s="262"/>
      <c r="F329" s="262"/>
      <c r="G329" s="262"/>
      <c r="H329" s="286"/>
      <c r="I329" s="286"/>
      <c r="J329" s="286"/>
      <c r="K329" s="286"/>
      <c r="L329" s="265"/>
    </row>
    <row r="330" spans="1:12" x14ac:dyDescent="0.2">
      <c r="A330" s="405"/>
      <c r="B330" s="405"/>
      <c r="C330" s="405"/>
      <c r="D330" s="262"/>
      <c r="E330" s="262"/>
      <c r="F330" s="262"/>
      <c r="G330" s="262"/>
      <c r="H330" s="286"/>
      <c r="I330" s="286"/>
      <c r="J330" s="286"/>
      <c r="K330" s="286"/>
      <c r="L330" s="265"/>
    </row>
    <row r="331" spans="1:12" x14ac:dyDescent="0.2">
      <c r="A331" s="405"/>
      <c r="B331" s="405"/>
      <c r="C331" s="405"/>
      <c r="D331" s="262"/>
      <c r="E331" s="262"/>
      <c r="F331" s="262"/>
      <c r="G331" s="262"/>
      <c r="H331" s="286"/>
      <c r="I331" s="286"/>
      <c r="J331" s="286"/>
      <c r="K331" s="286"/>
      <c r="L331" s="265"/>
    </row>
    <row r="332" spans="1:12" x14ac:dyDescent="0.2">
      <c r="A332" s="405"/>
      <c r="B332" s="405"/>
      <c r="C332" s="405"/>
      <c r="D332" s="262"/>
      <c r="E332" s="262"/>
      <c r="F332" s="262"/>
      <c r="G332" s="262"/>
      <c r="H332" s="286"/>
      <c r="I332" s="286"/>
      <c r="J332" s="286"/>
      <c r="K332" s="286"/>
      <c r="L332" s="265"/>
    </row>
    <row r="333" spans="1:12" x14ac:dyDescent="0.2">
      <c r="A333" s="405"/>
      <c r="B333" s="405"/>
      <c r="C333" s="405"/>
      <c r="D333" s="262"/>
      <c r="E333" s="262"/>
      <c r="F333" s="262"/>
      <c r="G333" s="262"/>
      <c r="H333" s="286"/>
      <c r="I333" s="286"/>
      <c r="J333" s="286"/>
      <c r="K333" s="286"/>
      <c r="L333" s="265"/>
    </row>
    <row r="334" spans="1:12" x14ac:dyDescent="0.2">
      <c r="A334" s="405"/>
      <c r="B334" s="405"/>
      <c r="C334" s="405"/>
      <c r="D334" s="262"/>
      <c r="E334" s="262"/>
      <c r="F334" s="262"/>
      <c r="G334" s="262"/>
      <c r="H334" s="262"/>
      <c r="I334" s="262"/>
      <c r="J334" s="262"/>
      <c r="K334" s="262"/>
      <c r="L334" s="265"/>
    </row>
    <row r="335" spans="1:12" x14ac:dyDescent="0.2">
      <c r="A335" s="405"/>
      <c r="B335" s="405"/>
      <c r="C335" s="405"/>
      <c r="D335" s="262"/>
      <c r="E335" s="262"/>
      <c r="F335" s="262"/>
      <c r="G335" s="262"/>
      <c r="H335" s="262"/>
      <c r="I335" s="262"/>
      <c r="J335" s="262"/>
      <c r="K335" s="262"/>
      <c r="L335" s="265"/>
    </row>
    <row r="336" spans="1:12" x14ac:dyDescent="0.2">
      <c r="A336" s="405"/>
      <c r="B336" s="405"/>
      <c r="C336" s="405"/>
      <c r="D336" s="262"/>
      <c r="E336" s="262"/>
      <c r="F336" s="262"/>
      <c r="G336" s="262"/>
      <c r="H336" s="262"/>
      <c r="I336" s="262"/>
      <c r="J336" s="262"/>
      <c r="K336" s="262"/>
      <c r="L336" s="265"/>
    </row>
    <row r="337" spans="1:12" x14ac:dyDescent="0.2">
      <c r="A337" s="405"/>
      <c r="B337" s="405"/>
      <c r="C337" s="405"/>
      <c r="D337" s="262"/>
      <c r="E337" s="262"/>
      <c r="F337" s="262"/>
      <c r="G337" s="262"/>
      <c r="H337" s="262"/>
      <c r="I337" s="262"/>
      <c r="J337" s="262"/>
      <c r="K337" s="262"/>
      <c r="L337" s="265"/>
    </row>
    <row r="338" spans="1:12" x14ac:dyDescent="0.2">
      <c r="A338" s="405"/>
      <c r="B338" s="405"/>
      <c r="C338" s="405"/>
      <c r="D338" s="262"/>
      <c r="E338" s="262"/>
      <c r="F338" s="262"/>
      <c r="G338" s="262"/>
      <c r="H338" s="262"/>
      <c r="I338" s="262"/>
      <c r="J338" s="262"/>
      <c r="K338" s="262"/>
      <c r="L338" s="265"/>
    </row>
    <row r="339" spans="1:12" x14ac:dyDescent="0.2">
      <c r="A339" s="405"/>
      <c r="B339" s="405"/>
      <c r="C339" s="405"/>
      <c r="D339" s="262"/>
      <c r="E339" s="262"/>
      <c r="F339" s="262"/>
      <c r="G339" s="262"/>
      <c r="H339" s="262"/>
      <c r="I339" s="262"/>
      <c r="J339" s="262"/>
      <c r="K339" s="262"/>
      <c r="L339" s="265"/>
    </row>
    <row r="340" spans="1:12" x14ac:dyDescent="0.2">
      <c r="A340" s="405"/>
      <c r="B340" s="405"/>
      <c r="C340" s="405"/>
      <c r="D340" s="262"/>
      <c r="E340" s="262"/>
      <c r="F340" s="262"/>
      <c r="G340" s="262"/>
      <c r="H340" s="262"/>
      <c r="I340" s="262"/>
      <c r="J340" s="262"/>
      <c r="K340" s="262"/>
      <c r="L340" s="265"/>
    </row>
    <row r="341" spans="1:12" x14ac:dyDescent="0.2">
      <c r="A341" s="405"/>
      <c r="B341" s="405"/>
      <c r="C341" s="405"/>
      <c r="D341" s="262"/>
      <c r="E341" s="262"/>
      <c r="F341" s="262"/>
      <c r="G341" s="262"/>
      <c r="H341" s="262"/>
      <c r="I341" s="262"/>
      <c r="J341" s="262"/>
      <c r="K341" s="262"/>
      <c r="L341" s="265"/>
    </row>
    <row r="342" spans="1:12" x14ac:dyDescent="0.2">
      <c r="A342" s="405"/>
      <c r="B342" s="405"/>
      <c r="C342" s="405"/>
      <c r="D342" s="262"/>
      <c r="E342" s="262"/>
      <c r="F342" s="262"/>
      <c r="G342" s="262"/>
      <c r="H342" s="262"/>
      <c r="I342" s="262"/>
      <c r="J342" s="262"/>
      <c r="K342" s="262"/>
      <c r="L342" s="265"/>
    </row>
    <row r="343" spans="1:12" x14ac:dyDescent="0.2">
      <c r="A343" s="405"/>
      <c r="B343" s="405"/>
      <c r="C343" s="405"/>
      <c r="D343" s="262"/>
      <c r="E343" s="262"/>
      <c r="F343" s="262"/>
      <c r="G343" s="262"/>
      <c r="H343" s="262"/>
      <c r="I343" s="262"/>
      <c r="J343" s="262"/>
      <c r="K343" s="262"/>
      <c r="L343" s="265"/>
    </row>
    <row r="344" spans="1:12" x14ac:dyDescent="0.2">
      <c r="A344" s="405"/>
      <c r="B344" s="405"/>
      <c r="C344" s="405"/>
      <c r="D344" s="262"/>
      <c r="E344" s="262"/>
      <c r="F344" s="262"/>
      <c r="G344" s="262"/>
      <c r="H344" s="262"/>
      <c r="I344" s="262"/>
      <c r="J344" s="262"/>
      <c r="K344" s="262"/>
      <c r="L344" s="265"/>
    </row>
    <row r="345" spans="1:12" x14ac:dyDescent="0.2">
      <c r="A345" s="405"/>
      <c r="B345" s="405"/>
      <c r="C345" s="405"/>
      <c r="D345" s="262"/>
      <c r="E345" s="262"/>
      <c r="F345" s="262"/>
      <c r="G345" s="262"/>
      <c r="H345" s="262"/>
      <c r="I345" s="262"/>
      <c r="J345" s="262"/>
      <c r="K345" s="262"/>
      <c r="L345" s="265"/>
    </row>
    <row r="346" spans="1:12" x14ac:dyDescent="0.2">
      <c r="A346" s="405"/>
      <c r="B346" s="405"/>
      <c r="C346" s="405"/>
      <c r="D346" s="262"/>
      <c r="E346" s="262"/>
      <c r="F346" s="262"/>
      <c r="G346" s="262"/>
      <c r="H346" s="262"/>
      <c r="I346" s="262"/>
      <c r="J346" s="262"/>
      <c r="K346" s="262"/>
      <c r="L346" s="265"/>
    </row>
    <row r="347" spans="1:12" x14ac:dyDescent="0.2">
      <c r="A347" s="405"/>
      <c r="B347" s="405"/>
      <c r="C347" s="405"/>
      <c r="D347" s="262"/>
      <c r="E347" s="262"/>
      <c r="F347" s="262"/>
      <c r="G347" s="262"/>
      <c r="H347" s="262"/>
      <c r="I347" s="262"/>
      <c r="J347" s="262"/>
      <c r="K347" s="262"/>
      <c r="L347" s="265"/>
    </row>
    <row r="348" spans="1:12" x14ac:dyDescent="0.2">
      <c r="A348" s="405"/>
      <c r="B348" s="405"/>
      <c r="C348" s="405"/>
      <c r="D348" s="262"/>
      <c r="E348" s="262"/>
      <c r="F348" s="262"/>
      <c r="G348" s="262"/>
      <c r="H348" s="262"/>
      <c r="I348" s="262"/>
      <c r="J348" s="262"/>
      <c r="K348" s="262"/>
      <c r="L348" s="265"/>
    </row>
    <row r="349" spans="1:12" x14ac:dyDescent="0.2">
      <c r="A349" s="405"/>
      <c r="B349" s="405"/>
      <c r="C349" s="405"/>
      <c r="D349" s="262"/>
      <c r="E349" s="262"/>
      <c r="F349" s="262"/>
      <c r="G349" s="262"/>
      <c r="H349" s="262"/>
      <c r="I349" s="262"/>
      <c r="J349" s="262"/>
      <c r="K349" s="262"/>
      <c r="L349" s="265"/>
    </row>
    <row r="350" spans="1:12" x14ac:dyDescent="0.2">
      <c r="A350" s="405"/>
      <c r="B350" s="405"/>
      <c r="C350" s="405"/>
      <c r="D350" s="262"/>
      <c r="E350" s="262"/>
      <c r="F350" s="262"/>
      <c r="G350" s="262"/>
      <c r="H350" s="262"/>
      <c r="I350" s="262"/>
      <c r="J350" s="262"/>
      <c r="K350" s="262"/>
      <c r="L350" s="265"/>
    </row>
    <row r="351" spans="1:12" x14ac:dyDescent="0.2">
      <c r="A351" s="405"/>
      <c r="B351" s="405"/>
      <c r="C351" s="405"/>
      <c r="D351" s="262"/>
      <c r="E351" s="262"/>
      <c r="F351" s="262"/>
      <c r="G351" s="262"/>
      <c r="H351" s="262"/>
      <c r="I351" s="262"/>
      <c r="J351" s="262"/>
      <c r="K351" s="262"/>
      <c r="L351" s="265"/>
    </row>
    <row r="352" spans="1:12" x14ac:dyDescent="0.2">
      <c r="A352" s="405"/>
      <c r="B352" s="405"/>
      <c r="C352" s="405"/>
      <c r="D352" s="262"/>
      <c r="E352" s="262"/>
      <c r="F352" s="262"/>
      <c r="G352" s="262"/>
      <c r="H352" s="262"/>
      <c r="I352" s="262"/>
      <c r="J352" s="262"/>
      <c r="K352" s="262"/>
      <c r="L352" s="265"/>
    </row>
    <row r="353" spans="1:12" x14ac:dyDescent="0.2">
      <c r="A353" s="405"/>
      <c r="B353" s="405"/>
      <c r="C353" s="405"/>
      <c r="D353" s="262"/>
      <c r="E353" s="262"/>
      <c r="F353" s="262"/>
      <c r="G353" s="262"/>
      <c r="H353" s="262"/>
      <c r="I353" s="262"/>
      <c r="J353" s="262"/>
      <c r="K353" s="262"/>
      <c r="L353" s="265"/>
    </row>
    <row r="354" spans="1:12" x14ac:dyDescent="0.2">
      <c r="A354" s="405"/>
      <c r="B354" s="405"/>
      <c r="C354" s="405"/>
      <c r="D354" s="262"/>
      <c r="E354" s="262"/>
      <c r="F354" s="262"/>
      <c r="G354" s="262"/>
      <c r="H354" s="262"/>
      <c r="I354" s="262"/>
      <c r="J354" s="262"/>
      <c r="K354" s="262"/>
      <c r="L354" s="265"/>
    </row>
    <row r="355" spans="1:12" x14ac:dyDescent="0.2">
      <c r="A355" s="405"/>
      <c r="B355" s="405"/>
      <c r="C355" s="405"/>
      <c r="D355" s="262"/>
      <c r="E355" s="262"/>
      <c r="F355" s="262"/>
      <c r="G355" s="262"/>
      <c r="H355" s="262"/>
      <c r="I355" s="262"/>
      <c r="J355" s="262"/>
      <c r="K355" s="262"/>
      <c r="L355" s="265"/>
    </row>
    <row r="356" spans="1:12" x14ac:dyDescent="0.2">
      <c r="A356" s="405"/>
      <c r="B356" s="405"/>
      <c r="C356" s="405"/>
      <c r="D356" s="262"/>
      <c r="E356" s="262"/>
      <c r="F356" s="262"/>
      <c r="G356" s="262"/>
      <c r="H356" s="262"/>
      <c r="I356" s="262"/>
      <c r="J356" s="262"/>
      <c r="K356" s="262"/>
      <c r="L356" s="265"/>
    </row>
    <row r="357" spans="1:12" x14ac:dyDescent="0.2">
      <c r="A357" s="405"/>
      <c r="B357" s="405"/>
      <c r="C357" s="405"/>
      <c r="D357" s="262"/>
      <c r="E357" s="262"/>
      <c r="F357" s="262"/>
      <c r="G357" s="262"/>
      <c r="H357" s="262"/>
      <c r="I357" s="262"/>
      <c r="J357" s="262"/>
      <c r="K357" s="262"/>
      <c r="L357" s="265"/>
    </row>
    <row r="358" spans="1:12" x14ac:dyDescent="0.2">
      <c r="A358" s="405"/>
      <c r="B358" s="405"/>
      <c r="C358" s="405"/>
      <c r="D358" s="262"/>
      <c r="E358" s="262"/>
      <c r="F358" s="262"/>
      <c r="G358" s="262"/>
      <c r="H358" s="262"/>
      <c r="I358" s="262"/>
      <c r="J358" s="262"/>
      <c r="K358" s="262"/>
      <c r="L358" s="265"/>
    </row>
    <row r="359" spans="1:12" x14ac:dyDescent="0.2">
      <c r="A359" s="405"/>
      <c r="B359" s="405"/>
      <c r="C359" s="405"/>
      <c r="D359" s="262"/>
      <c r="E359" s="262"/>
      <c r="F359" s="262"/>
      <c r="G359" s="262"/>
      <c r="H359" s="262"/>
      <c r="I359" s="262"/>
      <c r="J359" s="262"/>
      <c r="K359" s="262"/>
      <c r="L359" s="265"/>
    </row>
    <row r="360" spans="1:12" x14ac:dyDescent="0.2">
      <c r="A360" s="405"/>
      <c r="B360" s="405"/>
      <c r="C360" s="405"/>
      <c r="D360" s="262"/>
      <c r="E360" s="262"/>
      <c r="F360" s="262"/>
      <c r="G360" s="262"/>
      <c r="H360" s="262"/>
      <c r="I360" s="262"/>
      <c r="J360" s="262"/>
      <c r="K360" s="262"/>
      <c r="L360" s="265"/>
    </row>
    <row r="361" spans="1:12" x14ac:dyDescent="0.2">
      <c r="A361" s="405"/>
      <c r="B361" s="405"/>
      <c r="C361" s="405"/>
      <c r="D361" s="262"/>
      <c r="E361" s="262"/>
      <c r="F361" s="262"/>
      <c r="G361" s="262"/>
      <c r="H361" s="262"/>
      <c r="I361" s="262"/>
      <c r="J361" s="262"/>
      <c r="K361" s="262"/>
      <c r="L361" s="265"/>
    </row>
    <row r="362" spans="1:12" x14ac:dyDescent="0.2">
      <c r="A362" s="405"/>
      <c r="B362" s="405"/>
      <c r="C362" s="405"/>
      <c r="D362" s="262"/>
      <c r="E362" s="262"/>
      <c r="F362" s="262"/>
      <c r="G362" s="262"/>
      <c r="H362" s="262"/>
      <c r="I362" s="262"/>
      <c r="J362" s="262"/>
      <c r="K362" s="262"/>
      <c r="L362" s="265"/>
    </row>
    <row r="363" spans="1:12" x14ac:dyDescent="0.2">
      <c r="A363" s="405"/>
      <c r="B363" s="405"/>
      <c r="C363" s="405"/>
      <c r="D363" s="262"/>
      <c r="E363" s="262"/>
      <c r="F363" s="262"/>
      <c r="G363" s="262"/>
      <c r="H363" s="262"/>
      <c r="I363" s="262"/>
      <c r="J363" s="262"/>
      <c r="K363" s="262"/>
      <c r="L363" s="265"/>
    </row>
    <row r="364" spans="1:12" x14ac:dyDescent="0.2">
      <c r="A364" s="405"/>
      <c r="B364" s="405"/>
      <c r="C364" s="405"/>
      <c r="D364" s="262"/>
      <c r="E364" s="262"/>
      <c r="F364" s="262"/>
      <c r="G364" s="262"/>
      <c r="H364" s="262"/>
      <c r="I364" s="262"/>
      <c r="J364" s="262"/>
      <c r="K364" s="262"/>
      <c r="L364" s="265"/>
    </row>
    <row r="365" spans="1:12" x14ac:dyDescent="0.2">
      <c r="A365" s="405"/>
      <c r="B365" s="405"/>
      <c r="C365" s="405"/>
      <c r="D365" s="262"/>
      <c r="E365" s="262"/>
      <c r="F365" s="262"/>
      <c r="G365" s="262"/>
      <c r="H365" s="262"/>
      <c r="I365" s="262"/>
      <c r="J365" s="262"/>
      <c r="K365" s="262"/>
      <c r="L365" s="265"/>
    </row>
    <row r="366" spans="1:12" x14ac:dyDescent="0.2">
      <c r="A366" s="405"/>
      <c r="B366" s="405"/>
      <c r="C366" s="405"/>
      <c r="D366" s="262"/>
      <c r="E366" s="262"/>
      <c r="F366" s="262"/>
      <c r="G366" s="262"/>
      <c r="H366" s="262"/>
      <c r="I366" s="262"/>
      <c r="J366" s="262"/>
      <c r="K366" s="262"/>
      <c r="L366" s="265"/>
    </row>
    <row r="367" spans="1:12" x14ac:dyDescent="0.2">
      <c r="A367" s="405"/>
      <c r="B367" s="405"/>
      <c r="C367" s="405"/>
      <c r="D367" s="262"/>
      <c r="E367" s="262"/>
      <c r="F367" s="262"/>
      <c r="G367" s="262"/>
      <c r="H367" s="262"/>
      <c r="I367" s="262"/>
      <c r="J367" s="262"/>
      <c r="K367" s="262"/>
      <c r="L367" s="265"/>
    </row>
    <row r="368" spans="1:12" x14ac:dyDescent="0.2">
      <c r="A368" s="405"/>
      <c r="B368" s="405"/>
      <c r="C368" s="405"/>
      <c r="D368" s="262"/>
      <c r="E368" s="262"/>
      <c r="F368" s="262"/>
      <c r="G368" s="262"/>
      <c r="H368" s="262"/>
      <c r="I368" s="262"/>
      <c r="J368" s="262"/>
      <c r="K368" s="262"/>
      <c r="L368" s="265"/>
    </row>
    <row r="369" spans="1:12" x14ac:dyDescent="0.2">
      <c r="A369" s="405"/>
      <c r="B369" s="405"/>
      <c r="C369" s="405"/>
      <c r="D369" s="262"/>
      <c r="E369" s="262"/>
      <c r="F369" s="262"/>
      <c r="G369" s="262"/>
      <c r="H369" s="262"/>
      <c r="I369" s="262"/>
      <c r="J369" s="262"/>
      <c r="K369" s="262"/>
      <c r="L369" s="265"/>
    </row>
    <row r="370" spans="1:12" x14ac:dyDescent="0.2">
      <c r="A370" s="405"/>
      <c r="B370" s="405"/>
      <c r="C370" s="405"/>
      <c r="D370" s="262"/>
      <c r="E370" s="262"/>
      <c r="F370" s="262"/>
      <c r="G370" s="262"/>
      <c r="H370" s="262"/>
      <c r="I370" s="262"/>
      <c r="J370" s="262"/>
      <c r="K370" s="262"/>
      <c r="L370" s="265"/>
    </row>
    <row r="371" spans="1:12" x14ac:dyDescent="0.2">
      <c r="A371" s="405"/>
      <c r="B371" s="405"/>
      <c r="C371" s="405"/>
      <c r="D371" s="262"/>
      <c r="E371" s="262"/>
      <c r="F371" s="262"/>
      <c r="G371" s="262"/>
      <c r="H371" s="262"/>
      <c r="I371" s="262"/>
      <c r="J371" s="262"/>
      <c r="K371" s="262"/>
      <c r="L371" s="265"/>
    </row>
    <row r="372" spans="1:12" x14ac:dyDescent="0.2">
      <c r="A372" s="405"/>
      <c r="B372" s="405"/>
      <c r="C372" s="405"/>
      <c r="D372" s="262"/>
      <c r="E372" s="262"/>
      <c r="F372" s="262"/>
      <c r="G372" s="262"/>
      <c r="H372" s="262"/>
      <c r="I372" s="262"/>
      <c r="J372" s="262"/>
      <c r="K372" s="262"/>
      <c r="L372" s="265"/>
    </row>
    <row r="373" spans="1:12" x14ac:dyDescent="0.2">
      <c r="A373" s="405"/>
      <c r="B373" s="405"/>
      <c r="C373" s="405"/>
      <c r="D373" s="262"/>
      <c r="E373" s="262"/>
      <c r="F373" s="262"/>
      <c r="G373" s="262"/>
      <c r="H373" s="262"/>
      <c r="I373" s="262"/>
      <c r="J373" s="262"/>
      <c r="K373" s="262"/>
      <c r="L373" s="265"/>
    </row>
    <row r="374" spans="1:12" x14ac:dyDescent="0.2">
      <c r="A374" s="405"/>
      <c r="B374" s="405"/>
      <c r="C374" s="405"/>
      <c r="D374" s="262"/>
      <c r="E374" s="262"/>
      <c r="F374" s="262"/>
      <c r="G374" s="262"/>
      <c r="H374" s="262"/>
      <c r="I374" s="262"/>
      <c r="J374" s="262"/>
      <c r="K374" s="262"/>
      <c r="L374" s="265"/>
    </row>
    <row r="375" spans="1:12" x14ac:dyDescent="0.2">
      <c r="A375" s="405"/>
      <c r="B375" s="405"/>
      <c r="C375" s="405"/>
      <c r="D375" s="262"/>
      <c r="E375" s="262"/>
      <c r="F375" s="262"/>
      <c r="G375" s="262"/>
      <c r="H375" s="262"/>
      <c r="I375" s="262"/>
      <c r="J375" s="262"/>
      <c r="K375" s="262"/>
      <c r="L375" s="265"/>
    </row>
    <row r="376" spans="1:12" x14ac:dyDescent="0.2">
      <c r="A376" s="405"/>
      <c r="B376" s="405"/>
      <c r="C376" s="405"/>
      <c r="D376" s="262"/>
      <c r="E376" s="262"/>
      <c r="F376" s="262"/>
      <c r="G376" s="262"/>
      <c r="H376" s="262"/>
      <c r="I376" s="262"/>
      <c r="J376" s="262"/>
      <c r="K376" s="262"/>
      <c r="L376" s="265"/>
    </row>
    <row r="377" spans="1:12" x14ac:dyDescent="0.2">
      <c r="A377" s="405"/>
      <c r="B377" s="405"/>
      <c r="C377" s="405"/>
      <c r="D377" s="262"/>
      <c r="E377" s="262"/>
      <c r="F377" s="262"/>
      <c r="G377" s="262"/>
      <c r="H377" s="262"/>
      <c r="I377" s="262"/>
      <c r="J377" s="262"/>
      <c r="K377" s="262"/>
      <c r="L377" s="265"/>
    </row>
    <row r="378" spans="1:12" x14ac:dyDescent="0.2">
      <c r="A378" s="405"/>
      <c r="B378" s="405"/>
      <c r="C378" s="405"/>
      <c r="D378" s="262"/>
      <c r="E378" s="262"/>
      <c r="F378" s="262"/>
      <c r="G378" s="262"/>
      <c r="H378" s="262"/>
      <c r="I378" s="262"/>
      <c r="J378" s="262"/>
      <c r="K378" s="262"/>
      <c r="L378" s="265"/>
    </row>
    <row r="379" spans="1:12" x14ac:dyDescent="0.2">
      <c r="A379" s="405"/>
      <c r="B379" s="405"/>
      <c r="C379" s="405"/>
      <c r="D379" s="262"/>
      <c r="E379" s="262"/>
      <c r="F379" s="262"/>
      <c r="G379" s="262"/>
      <c r="H379" s="262"/>
      <c r="I379" s="262"/>
      <c r="J379" s="262"/>
      <c r="K379" s="262"/>
      <c r="L379" s="265"/>
    </row>
    <row r="380" spans="1:12" x14ac:dyDescent="0.2">
      <c r="A380" s="405"/>
      <c r="B380" s="405"/>
      <c r="C380" s="405"/>
      <c r="D380" s="262"/>
      <c r="E380" s="262"/>
      <c r="F380" s="262"/>
      <c r="G380" s="262"/>
      <c r="H380" s="262"/>
      <c r="I380" s="262"/>
      <c r="J380" s="262"/>
      <c r="K380" s="262"/>
      <c r="L380" s="265"/>
    </row>
    <row r="381" spans="1:12" x14ac:dyDescent="0.2">
      <c r="A381" s="405"/>
      <c r="B381" s="405"/>
      <c r="C381" s="405"/>
      <c r="D381" s="262"/>
      <c r="E381" s="262"/>
      <c r="F381" s="262"/>
      <c r="G381" s="262"/>
      <c r="H381" s="262"/>
      <c r="I381" s="262"/>
      <c r="J381" s="262"/>
      <c r="K381" s="262"/>
      <c r="L381" s="265"/>
    </row>
    <row r="382" spans="1:12" x14ac:dyDescent="0.2">
      <c r="A382" s="405"/>
      <c r="B382" s="405"/>
      <c r="C382" s="405"/>
      <c r="D382" s="262"/>
      <c r="E382" s="262"/>
      <c r="F382" s="262"/>
      <c r="G382" s="262"/>
      <c r="H382" s="262"/>
      <c r="I382" s="262"/>
      <c r="J382" s="262"/>
      <c r="K382" s="262"/>
      <c r="L382" s="265"/>
    </row>
    <row r="383" spans="1:12" x14ac:dyDescent="0.2">
      <c r="A383" s="405"/>
      <c r="B383" s="405"/>
      <c r="C383" s="405"/>
      <c r="D383" s="262"/>
      <c r="E383" s="262"/>
      <c r="F383" s="262"/>
      <c r="G383" s="262"/>
      <c r="H383" s="262"/>
      <c r="I383" s="262"/>
      <c r="J383" s="262"/>
      <c r="K383" s="262"/>
      <c r="L383" s="265"/>
    </row>
    <row r="384" spans="1:12" x14ac:dyDescent="0.2">
      <c r="A384" s="405"/>
      <c r="B384" s="405"/>
      <c r="C384" s="405"/>
      <c r="D384" s="262"/>
      <c r="E384" s="262"/>
      <c r="F384" s="262"/>
      <c r="G384" s="262"/>
      <c r="H384" s="262"/>
      <c r="I384" s="262"/>
      <c r="J384" s="262"/>
      <c r="K384" s="262"/>
      <c r="L384" s="265"/>
    </row>
    <row r="385" spans="1:12" x14ac:dyDescent="0.2">
      <c r="A385" s="405"/>
      <c r="B385" s="405"/>
      <c r="C385" s="405"/>
      <c r="D385" s="262"/>
      <c r="E385" s="262"/>
      <c r="F385" s="262"/>
      <c r="G385" s="262"/>
      <c r="H385" s="262"/>
      <c r="I385" s="262"/>
      <c r="J385" s="262"/>
      <c r="K385" s="262"/>
      <c r="L385" s="265"/>
    </row>
    <row r="386" spans="1:12" x14ac:dyDescent="0.2">
      <c r="A386" s="405"/>
      <c r="B386" s="405"/>
      <c r="C386" s="405"/>
      <c r="D386" s="262"/>
      <c r="E386" s="262"/>
      <c r="F386" s="262"/>
      <c r="G386" s="262"/>
      <c r="H386" s="262"/>
      <c r="I386" s="262"/>
      <c r="J386" s="262"/>
      <c r="K386" s="262"/>
      <c r="L386" s="265"/>
    </row>
    <row r="387" spans="1:12" x14ac:dyDescent="0.2">
      <c r="A387" s="405"/>
      <c r="B387" s="405"/>
      <c r="C387" s="405"/>
      <c r="D387" s="262"/>
      <c r="E387" s="262"/>
      <c r="F387" s="262"/>
      <c r="G387" s="262"/>
      <c r="H387" s="262"/>
      <c r="I387" s="262"/>
      <c r="J387" s="262"/>
      <c r="K387" s="262"/>
      <c r="L387" s="265"/>
    </row>
    <row r="388" spans="1:12" x14ac:dyDescent="0.2">
      <c r="A388" s="405"/>
      <c r="B388" s="405"/>
      <c r="C388" s="405"/>
      <c r="D388" s="262"/>
      <c r="E388" s="262"/>
      <c r="F388" s="262"/>
      <c r="G388" s="262"/>
      <c r="H388" s="262"/>
      <c r="I388" s="262"/>
      <c r="J388" s="262"/>
      <c r="K388" s="262"/>
      <c r="L388" s="265"/>
    </row>
    <row r="389" spans="1:12" x14ac:dyDescent="0.2">
      <c r="A389" s="405"/>
      <c r="B389" s="405"/>
      <c r="C389" s="405"/>
      <c r="D389" s="262"/>
      <c r="E389" s="262"/>
      <c r="F389" s="262"/>
      <c r="G389" s="262"/>
      <c r="H389" s="262"/>
      <c r="I389" s="262"/>
      <c r="J389" s="262"/>
      <c r="K389" s="262"/>
      <c r="L389" s="265"/>
    </row>
    <row r="390" spans="1:12" x14ac:dyDescent="0.2">
      <c r="A390" s="405"/>
      <c r="B390" s="405"/>
      <c r="C390" s="405"/>
      <c r="D390" s="262"/>
      <c r="E390" s="262"/>
      <c r="F390" s="262"/>
      <c r="G390" s="262"/>
      <c r="H390" s="262"/>
      <c r="I390" s="262"/>
      <c r="J390" s="262"/>
      <c r="K390" s="262"/>
      <c r="L390" s="265"/>
    </row>
    <row r="391" spans="1:12" x14ac:dyDescent="0.2">
      <c r="A391" s="405"/>
      <c r="B391" s="405"/>
      <c r="C391" s="405"/>
      <c r="D391" s="262"/>
      <c r="E391" s="262"/>
      <c r="F391" s="262"/>
      <c r="G391" s="262"/>
      <c r="H391" s="262"/>
      <c r="I391" s="262"/>
      <c r="J391" s="262"/>
      <c r="K391" s="262"/>
      <c r="L391" s="265"/>
    </row>
    <row r="392" spans="1:12" x14ac:dyDescent="0.2">
      <c r="A392" s="405"/>
      <c r="B392" s="405"/>
      <c r="C392" s="405"/>
      <c r="D392" s="262"/>
      <c r="E392" s="262"/>
      <c r="F392" s="262"/>
      <c r="G392" s="262"/>
      <c r="H392" s="262"/>
      <c r="I392" s="262"/>
      <c r="J392" s="262"/>
      <c r="K392" s="262"/>
      <c r="L392" s="265"/>
    </row>
    <row r="393" spans="1:12" x14ac:dyDescent="0.2">
      <c r="A393" s="405"/>
      <c r="B393" s="405"/>
      <c r="C393" s="405"/>
      <c r="D393" s="262"/>
      <c r="E393" s="262"/>
      <c r="F393" s="262"/>
      <c r="G393" s="262"/>
      <c r="H393" s="262"/>
      <c r="I393" s="262"/>
      <c r="J393" s="262"/>
      <c r="K393" s="262"/>
      <c r="L393" s="265"/>
    </row>
    <row r="394" spans="1:12" x14ac:dyDescent="0.2">
      <c r="A394" s="405"/>
      <c r="B394" s="405"/>
      <c r="C394" s="405"/>
      <c r="D394" s="262"/>
      <c r="E394" s="262"/>
      <c r="F394" s="262"/>
      <c r="G394" s="262"/>
      <c r="H394" s="262"/>
      <c r="I394" s="262"/>
      <c r="J394" s="262"/>
      <c r="K394" s="262"/>
      <c r="L394" s="265"/>
    </row>
    <row r="395" spans="1:12" x14ac:dyDescent="0.2">
      <c r="A395" s="405"/>
      <c r="B395" s="405"/>
      <c r="C395" s="405"/>
      <c r="D395" s="262"/>
      <c r="E395" s="262"/>
      <c r="F395" s="262"/>
      <c r="G395" s="262"/>
      <c r="H395" s="262"/>
      <c r="I395" s="262"/>
      <c r="J395" s="262"/>
      <c r="K395" s="262"/>
      <c r="L395" s="265"/>
    </row>
    <row r="396" spans="1:12" x14ac:dyDescent="0.2">
      <c r="A396" s="405"/>
      <c r="B396" s="405"/>
      <c r="C396" s="405"/>
      <c r="D396" s="262"/>
      <c r="E396" s="262"/>
      <c r="F396" s="262"/>
      <c r="G396" s="262"/>
      <c r="H396" s="262"/>
      <c r="I396" s="262"/>
      <c r="J396" s="262"/>
      <c r="K396" s="262"/>
      <c r="L396" s="265"/>
    </row>
    <row r="397" spans="1:12" x14ac:dyDescent="0.2">
      <c r="A397" s="405"/>
      <c r="B397" s="405"/>
      <c r="C397" s="405"/>
      <c r="D397" s="262"/>
      <c r="E397" s="262"/>
      <c r="F397" s="262"/>
      <c r="G397" s="262"/>
      <c r="H397" s="262"/>
      <c r="I397" s="262"/>
      <c r="J397" s="262"/>
      <c r="K397" s="262"/>
      <c r="L397" s="265"/>
    </row>
    <row r="398" spans="1:12" x14ac:dyDescent="0.2">
      <c r="A398" s="405"/>
      <c r="B398" s="405"/>
      <c r="C398" s="405"/>
      <c r="D398" s="262"/>
      <c r="E398" s="262"/>
      <c r="F398" s="262"/>
      <c r="G398" s="262"/>
      <c r="H398" s="262"/>
      <c r="I398" s="262"/>
      <c r="J398" s="262"/>
      <c r="K398" s="262"/>
      <c r="L398" s="265"/>
    </row>
    <row r="399" spans="1:12" x14ac:dyDescent="0.2">
      <c r="A399" s="405"/>
      <c r="B399" s="405"/>
      <c r="C399" s="405"/>
      <c r="D399" s="262"/>
      <c r="E399" s="262"/>
      <c r="F399" s="262"/>
      <c r="G399" s="262"/>
      <c r="H399" s="262"/>
      <c r="I399" s="262"/>
      <c r="J399" s="262"/>
      <c r="K399" s="262"/>
      <c r="L399" s="265"/>
    </row>
    <row r="400" spans="1:12" x14ac:dyDescent="0.2">
      <c r="A400" s="405"/>
      <c r="B400" s="405"/>
      <c r="C400" s="405"/>
      <c r="D400" s="262"/>
      <c r="E400" s="262"/>
      <c r="F400" s="262"/>
      <c r="G400" s="262"/>
      <c r="H400" s="262"/>
      <c r="I400" s="262"/>
      <c r="J400" s="262"/>
      <c r="K400" s="262"/>
      <c r="L400" s="265"/>
    </row>
    <row r="401" spans="1:12" x14ac:dyDescent="0.2">
      <c r="A401" s="405"/>
      <c r="B401" s="405"/>
      <c r="C401" s="405"/>
      <c r="D401" s="262"/>
      <c r="E401" s="262"/>
      <c r="F401" s="262"/>
      <c r="G401" s="262"/>
      <c r="H401" s="262"/>
      <c r="I401" s="262"/>
      <c r="J401" s="262"/>
      <c r="K401" s="262"/>
      <c r="L401" s="265"/>
    </row>
    <row r="402" spans="1:12" x14ac:dyDescent="0.2">
      <c r="A402" s="405"/>
      <c r="B402" s="405"/>
      <c r="C402" s="405"/>
      <c r="D402" s="262"/>
      <c r="E402" s="262"/>
      <c r="F402" s="262"/>
      <c r="G402" s="262"/>
      <c r="H402" s="262"/>
      <c r="I402" s="262"/>
      <c r="J402" s="262"/>
      <c r="K402" s="262"/>
      <c r="L402" s="265"/>
    </row>
    <row r="403" spans="1:12" x14ac:dyDescent="0.2">
      <c r="A403" s="405"/>
      <c r="B403" s="405"/>
      <c r="C403" s="405"/>
      <c r="D403" s="262"/>
      <c r="E403" s="262"/>
      <c r="F403" s="262"/>
      <c r="G403" s="262"/>
      <c r="H403" s="262"/>
      <c r="I403" s="262"/>
      <c r="J403" s="262"/>
      <c r="K403" s="262"/>
      <c r="L403" s="265"/>
    </row>
    <row r="404" spans="1:12" x14ac:dyDescent="0.2">
      <c r="A404" s="405"/>
      <c r="B404" s="405"/>
      <c r="C404" s="405"/>
      <c r="D404" s="262"/>
      <c r="E404" s="262"/>
      <c r="F404" s="262"/>
      <c r="G404" s="262"/>
      <c r="H404" s="262"/>
      <c r="I404" s="262"/>
      <c r="J404" s="262"/>
      <c r="K404" s="262"/>
      <c r="L404" s="265"/>
    </row>
    <row r="405" spans="1:12" x14ac:dyDescent="0.2">
      <c r="A405" s="405"/>
      <c r="B405" s="405"/>
      <c r="C405" s="405"/>
      <c r="D405" s="262"/>
      <c r="E405" s="262"/>
      <c r="F405" s="262"/>
      <c r="G405" s="262"/>
      <c r="H405" s="262"/>
      <c r="I405" s="262"/>
      <c r="J405" s="262"/>
      <c r="K405" s="262"/>
      <c r="L405" s="265"/>
    </row>
    <row r="406" spans="1:12" x14ac:dyDescent="0.2">
      <c r="A406" s="405"/>
      <c r="B406" s="405"/>
      <c r="C406" s="405"/>
      <c r="D406" s="262"/>
      <c r="E406" s="262"/>
      <c r="F406" s="262"/>
      <c r="G406" s="262"/>
      <c r="H406" s="262"/>
      <c r="I406" s="262"/>
      <c r="J406" s="262"/>
      <c r="K406" s="262"/>
      <c r="L406" s="265"/>
    </row>
    <row r="407" spans="1:12" x14ac:dyDescent="0.2">
      <c r="A407" s="405"/>
      <c r="B407" s="405"/>
      <c r="C407" s="405"/>
      <c r="D407" s="262"/>
      <c r="E407" s="262"/>
      <c r="F407" s="262"/>
      <c r="G407" s="262"/>
      <c r="H407" s="262"/>
      <c r="I407" s="262"/>
      <c r="J407" s="262"/>
      <c r="K407" s="262"/>
      <c r="L407" s="265"/>
    </row>
    <row r="408" spans="1:12" x14ac:dyDescent="0.2">
      <c r="A408" s="405"/>
      <c r="B408" s="405"/>
      <c r="C408" s="405"/>
      <c r="D408" s="262"/>
      <c r="E408" s="262"/>
      <c r="F408" s="262"/>
      <c r="G408" s="262"/>
      <c r="H408" s="262"/>
      <c r="I408" s="262"/>
      <c r="J408" s="262"/>
      <c r="K408" s="262"/>
      <c r="L408" s="265"/>
    </row>
    <row r="409" spans="1:12" x14ac:dyDescent="0.2">
      <c r="A409" s="405"/>
      <c r="B409" s="405"/>
      <c r="C409" s="405"/>
      <c r="D409" s="262"/>
      <c r="E409" s="262"/>
      <c r="F409" s="262"/>
      <c r="G409" s="262"/>
      <c r="H409" s="262"/>
      <c r="I409" s="262"/>
      <c r="J409" s="262"/>
      <c r="K409" s="262"/>
      <c r="L409" s="265"/>
    </row>
    <row r="410" spans="1:12" x14ac:dyDescent="0.2">
      <c r="A410" s="405"/>
      <c r="B410" s="405"/>
      <c r="C410" s="405"/>
      <c r="D410" s="262"/>
      <c r="E410" s="262"/>
      <c r="F410" s="262"/>
      <c r="G410" s="262"/>
      <c r="H410" s="262"/>
      <c r="I410" s="262"/>
      <c r="J410" s="262"/>
      <c r="K410" s="262"/>
      <c r="L410" s="265"/>
    </row>
    <row r="411" spans="1:12" x14ac:dyDescent="0.2">
      <c r="A411" s="405"/>
      <c r="B411" s="405"/>
      <c r="C411" s="405"/>
      <c r="D411" s="262"/>
      <c r="E411" s="262"/>
      <c r="F411" s="262"/>
      <c r="G411" s="262"/>
      <c r="H411" s="262"/>
      <c r="I411" s="262"/>
      <c r="J411" s="262"/>
      <c r="K411" s="262"/>
      <c r="L411" s="265"/>
    </row>
    <row r="412" spans="1:12" x14ac:dyDescent="0.2">
      <c r="A412" s="405"/>
      <c r="B412" s="405"/>
      <c r="C412" s="405"/>
      <c r="D412" s="262"/>
      <c r="E412" s="262"/>
      <c r="F412" s="262"/>
      <c r="G412" s="262"/>
      <c r="H412" s="262"/>
      <c r="I412" s="262"/>
      <c r="J412" s="262"/>
      <c r="K412" s="262"/>
      <c r="L412" s="265"/>
    </row>
    <row r="413" spans="1:12" x14ac:dyDescent="0.2">
      <c r="A413" s="405"/>
      <c r="B413" s="405"/>
      <c r="C413" s="405"/>
      <c r="D413" s="262"/>
      <c r="E413" s="262"/>
      <c r="F413" s="262"/>
      <c r="G413" s="262"/>
      <c r="H413" s="262"/>
      <c r="I413" s="262"/>
      <c r="J413" s="262"/>
      <c r="K413" s="262"/>
      <c r="L413" s="265"/>
    </row>
    <row r="414" spans="1:12" x14ac:dyDescent="0.2">
      <c r="A414" s="405"/>
      <c r="B414" s="405"/>
      <c r="C414" s="405"/>
      <c r="D414" s="262"/>
      <c r="E414" s="262"/>
      <c r="F414" s="262"/>
      <c r="G414" s="262"/>
      <c r="H414" s="262"/>
      <c r="I414" s="262"/>
      <c r="J414" s="262"/>
      <c r="K414" s="262"/>
      <c r="L414" s="265"/>
    </row>
    <row r="415" spans="1:12" x14ac:dyDescent="0.2">
      <c r="A415" s="405"/>
      <c r="B415" s="405"/>
      <c r="C415" s="405"/>
      <c r="D415" s="262"/>
      <c r="E415" s="262"/>
      <c r="F415" s="262"/>
      <c r="G415" s="262"/>
      <c r="H415" s="262"/>
      <c r="I415" s="262"/>
      <c r="J415" s="262"/>
      <c r="K415" s="262"/>
      <c r="L415" s="265"/>
    </row>
    <row r="416" spans="1:12" x14ac:dyDescent="0.2">
      <c r="A416" s="405"/>
      <c r="B416" s="405"/>
      <c r="C416" s="405"/>
      <c r="D416" s="262"/>
      <c r="E416" s="262"/>
      <c r="F416" s="262"/>
      <c r="G416" s="262"/>
      <c r="H416" s="262"/>
      <c r="I416" s="262"/>
      <c r="J416" s="262"/>
      <c r="K416" s="262"/>
      <c r="L416" s="265"/>
    </row>
    <row r="417" spans="1:12" x14ac:dyDescent="0.2">
      <c r="A417" s="405"/>
      <c r="B417" s="405"/>
      <c r="C417" s="405"/>
      <c r="D417" s="262"/>
      <c r="E417" s="262"/>
      <c r="F417" s="262"/>
      <c r="G417" s="262"/>
      <c r="H417" s="262"/>
      <c r="I417" s="262"/>
      <c r="J417" s="262"/>
      <c r="K417" s="262"/>
      <c r="L417" s="265"/>
    </row>
    <row r="418" spans="1:12" x14ac:dyDescent="0.2">
      <c r="A418" s="405"/>
      <c r="B418" s="405"/>
      <c r="C418" s="405"/>
      <c r="D418" s="262"/>
      <c r="E418" s="262"/>
      <c r="F418" s="262"/>
      <c r="G418" s="262"/>
      <c r="H418" s="262"/>
      <c r="I418" s="262"/>
      <c r="J418" s="262"/>
      <c r="K418" s="262"/>
      <c r="L418" s="265"/>
    </row>
    <row r="419" spans="1:12" x14ac:dyDescent="0.2">
      <c r="A419" s="405"/>
      <c r="B419" s="405"/>
      <c r="C419" s="405"/>
      <c r="D419" s="262"/>
      <c r="E419" s="262"/>
      <c r="F419" s="262"/>
      <c r="G419" s="262"/>
      <c r="H419" s="262"/>
      <c r="I419" s="262"/>
      <c r="J419" s="262"/>
      <c r="K419" s="262"/>
      <c r="L419" s="265"/>
    </row>
    <row r="420" spans="1:12" x14ac:dyDescent="0.2">
      <c r="A420" s="405"/>
      <c r="B420" s="405"/>
      <c r="C420" s="405"/>
      <c r="D420" s="262"/>
      <c r="E420" s="262"/>
      <c r="F420" s="262"/>
      <c r="G420" s="262"/>
      <c r="H420" s="262"/>
      <c r="I420" s="262"/>
      <c r="J420" s="262"/>
      <c r="K420" s="262"/>
      <c r="L420" s="265"/>
    </row>
    <row r="421" spans="1:12" x14ac:dyDescent="0.2">
      <c r="A421" s="405"/>
      <c r="B421" s="405"/>
      <c r="C421" s="405"/>
      <c r="D421" s="262"/>
      <c r="E421" s="262"/>
      <c r="F421" s="262"/>
      <c r="G421" s="262"/>
      <c r="H421" s="262"/>
      <c r="I421" s="262"/>
      <c r="J421" s="262"/>
      <c r="K421" s="262"/>
      <c r="L421" s="265"/>
    </row>
    <row r="422" spans="1:12" x14ac:dyDescent="0.2">
      <c r="A422" s="405"/>
      <c r="B422" s="405"/>
      <c r="C422" s="405"/>
      <c r="D422" s="262"/>
      <c r="E422" s="262"/>
      <c r="F422" s="262"/>
      <c r="G422" s="262"/>
      <c r="H422" s="262"/>
      <c r="I422" s="262"/>
      <c r="J422" s="262"/>
      <c r="K422" s="262"/>
      <c r="L422" s="265"/>
    </row>
    <row r="423" spans="1:12" x14ac:dyDescent="0.2">
      <c r="A423" s="405"/>
      <c r="B423" s="405"/>
      <c r="C423" s="405"/>
      <c r="D423" s="262"/>
      <c r="E423" s="262"/>
      <c r="F423" s="262"/>
      <c r="G423" s="262"/>
      <c r="H423" s="262"/>
      <c r="I423" s="262"/>
      <c r="J423" s="262"/>
      <c r="K423" s="262"/>
      <c r="L423" s="265"/>
    </row>
    <row r="424" spans="1:12" x14ac:dyDescent="0.2">
      <c r="A424" s="405"/>
      <c r="B424" s="405"/>
      <c r="C424" s="405"/>
      <c r="D424" s="262"/>
      <c r="E424" s="262"/>
      <c r="F424" s="262"/>
      <c r="G424" s="262"/>
      <c r="H424" s="262"/>
      <c r="I424" s="262"/>
      <c r="J424" s="262"/>
      <c r="K424" s="262"/>
      <c r="L424" s="265"/>
    </row>
    <row r="425" spans="1:12" x14ac:dyDescent="0.2">
      <c r="A425" s="405"/>
      <c r="B425" s="405"/>
      <c r="C425" s="405"/>
      <c r="D425" s="262"/>
      <c r="E425" s="262"/>
      <c r="F425" s="262"/>
      <c r="G425" s="262"/>
      <c r="H425" s="262"/>
      <c r="I425" s="262"/>
      <c r="J425" s="262"/>
      <c r="K425" s="262"/>
      <c r="L425" s="265"/>
    </row>
    <row r="426" spans="1:12" x14ac:dyDescent="0.2">
      <c r="A426" s="405"/>
      <c r="B426" s="405"/>
      <c r="C426" s="405"/>
      <c r="D426" s="262"/>
      <c r="E426" s="262"/>
      <c r="F426" s="262"/>
      <c r="G426" s="262"/>
      <c r="H426" s="262"/>
      <c r="I426" s="262"/>
      <c r="J426" s="262"/>
      <c r="K426" s="262"/>
      <c r="L426" s="265"/>
    </row>
    <row r="427" spans="1:12" x14ac:dyDescent="0.2">
      <c r="A427" s="405"/>
      <c r="B427" s="405"/>
      <c r="C427" s="405"/>
      <c r="D427" s="262"/>
      <c r="E427" s="262"/>
      <c r="F427" s="262"/>
      <c r="G427" s="262"/>
      <c r="H427" s="262"/>
      <c r="I427" s="262"/>
      <c r="J427" s="262"/>
      <c r="K427" s="262"/>
      <c r="L427" s="265"/>
    </row>
    <row r="428" spans="1:12" x14ac:dyDescent="0.2">
      <c r="A428" s="405"/>
      <c r="B428" s="405"/>
      <c r="C428" s="405"/>
      <c r="D428" s="262"/>
      <c r="E428" s="262"/>
      <c r="F428" s="262"/>
      <c r="G428" s="262"/>
      <c r="H428" s="262"/>
      <c r="I428" s="262"/>
      <c r="J428" s="262"/>
      <c r="K428" s="262"/>
      <c r="L428" s="265"/>
    </row>
    <row r="429" spans="1:12" x14ac:dyDescent="0.2">
      <c r="A429" s="405"/>
      <c r="B429" s="405"/>
      <c r="C429" s="405"/>
      <c r="D429" s="262"/>
      <c r="E429" s="262"/>
      <c r="F429" s="262"/>
      <c r="G429" s="262"/>
      <c r="H429" s="262"/>
      <c r="I429" s="262"/>
      <c r="J429" s="262"/>
      <c r="K429" s="262"/>
      <c r="L429" s="265"/>
    </row>
    <row r="430" spans="1:12" x14ac:dyDescent="0.2">
      <c r="A430" s="405"/>
      <c r="B430" s="405"/>
      <c r="C430" s="405"/>
      <c r="D430" s="449"/>
      <c r="E430" s="449"/>
      <c r="F430" s="449"/>
      <c r="G430" s="449"/>
      <c r="H430" s="449"/>
      <c r="I430" s="449"/>
      <c r="J430" s="449"/>
      <c r="K430" s="449"/>
    </row>
    <row r="431" spans="1:12" x14ac:dyDescent="0.2">
      <c r="A431" s="405"/>
      <c r="B431" s="405"/>
      <c r="C431" s="405"/>
      <c r="D431" s="449"/>
      <c r="E431" s="449"/>
      <c r="F431" s="449"/>
      <c r="G431" s="449"/>
      <c r="H431" s="449"/>
      <c r="I431" s="449"/>
      <c r="J431" s="449"/>
      <c r="K431" s="449"/>
    </row>
    <row r="432" spans="1:12" x14ac:dyDescent="0.2">
      <c r="A432" s="405"/>
      <c r="B432" s="405"/>
      <c r="C432" s="405"/>
      <c r="D432" s="449"/>
      <c r="E432" s="449"/>
      <c r="F432" s="449"/>
      <c r="G432" s="449"/>
      <c r="H432" s="449"/>
      <c r="I432" s="449"/>
      <c r="J432" s="449"/>
      <c r="K432" s="449"/>
    </row>
    <row r="433" spans="1:11" x14ac:dyDescent="0.2">
      <c r="A433" s="405"/>
      <c r="B433" s="405"/>
      <c r="C433" s="405"/>
      <c r="D433" s="449"/>
      <c r="E433" s="449"/>
      <c r="F433" s="449"/>
      <c r="G433" s="449"/>
      <c r="H433" s="449"/>
      <c r="I433" s="449"/>
      <c r="J433" s="449"/>
      <c r="K433" s="449"/>
    </row>
    <row r="434" spans="1:11" x14ac:dyDescent="0.2">
      <c r="A434" s="405"/>
      <c r="B434" s="405"/>
      <c r="C434" s="405"/>
      <c r="D434" s="449"/>
      <c r="E434" s="449"/>
      <c r="F434" s="449"/>
      <c r="G434" s="449"/>
      <c r="H434" s="449"/>
      <c r="I434" s="449"/>
      <c r="J434" s="449"/>
      <c r="K434" s="449"/>
    </row>
    <row r="435" spans="1:11" x14ac:dyDescent="0.2">
      <c r="A435" s="405"/>
      <c r="B435" s="405"/>
      <c r="C435" s="405"/>
      <c r="D435" s="449"/>
      <c r="E435" s="449"/>
      <c r="F435" s="449"/>
      <c r="G435" s="449"/>
      <c r="H435" s="449"/>
      <c r="I435" s="449"/>
      <c r="J435" s="449"/>
      <c r="K435" s="449"/>
    </row>
    <row r="436" spans="1:11" x14ac:dyDescent="0.2">
      <c r="A436" s="405"/>
      <c r="B436" s="405"/>
      <c r="C436" s="405"/>
      <c r="D436" s="449"/>
      <c r="E436" s="449"/>
      <c r="F436" s="449"/>
      <c r="G436" s="449"/>
      <c r="H436" s="449"/>
      <c r="I436" s="449"/>
      <c r="J436" s="449"/>
      <c r="K436" s="449"/>
    </row>
    <row r="437" spans="1:11" x14ac:dyDescent="0.2">
      <c r="A437" s="405"/>
      <c r="B437" s="405"/>
      <c r="C437" s="405"/>
      <c r="D437" s="449"/>
      <c r="E437" s="449"/>
      <c r="F437" s="449"/>
      <c r="G437" s="449"/>
      <c r="H437" s="449"/>
      <c r="I437" s="449"/>
      <c r="J437" s="449"/>
      <c r="K437" s="449"/>
    </row>
    <row r="438" spans="1:11" x14ac:dyDescent="0.2">
      <c r="A438" s="405"/>
      <c r="B438" s="405"/>
      <c r="C438" s="405"/>
      <c r="D438" s="449"/>
      <c r="E438" s="449"/>
      <c r="F438" s="449"/>
      <c r="G438" s="449"/>
      <c r="H438" s="449"/>
      <c r="I438" s="449"/>
      <c r="J438" s="449"/>
      <c r="K438" s="449"/>
    </row>
    <row r="439" spans="1:11" x14ac:dyDescent="0.2">
      <c r="A439" s="405"/>
      <c r="B439" s="405"/>
      <c r="C439" s="405"/>
      <c r="D439" s="449"/>
      <c r="E439" s="449"/>
      <c r="F439" s="449"/>
      <c r="G439" s="449"/>
      <c r="H439" s="449"/>
      <c r="I439" s="449"/>
      <c r="J439" s="449"/>
      <c r="K439" s="449"/>
    </row>
    <row r="440" spans="1:11" x14ac:dyDescent="0.2">
      <c r="A440" s="405"/>
      <c r="B440" s="405"/>
      <c r="C440" s="405"/>
      <c r="D440" s="449"/>
      <c r="E440" s="449"/>
      <c r="F440" s="449"/>
      <c r="G440" s="449"/>
      <c r="H440" s="449"/>
      <c r="I440" s="449"/>
      <c r="J440" s="449"/>
      <c r="K440" s="449"/>
    </row>
    <row r="441" spans="1:11" x14ac:dyDescent="0.2">
      <c r="A441" s="405"/>
      <c r="B441" s="405"/>
      <c r="C441" s="405"/>
      <c r="D441" s="449"/>
      <c r="E441" s="449"/>
      <c r="F441" s="449"/>
      <c r="G441" s="449"/>
      <c r="H441" s="449"/>
      <c r="I441" s="449"/>
      <c r="J441" s="449"/>
      <c r="K441" s="449"/>
    </row>
    <row r="442" spans="1:11" x14ac:dyDescent="0.2">
      <c r="A442" s="405"/>
      <c r="B442" s="405"/>
      <c r="C442" s="405"/>
      <c r="D442" s="449"/>
      <c r="E442" s="449"/>
      <c r="F442" s="449"/>
      <c r="G442" s="449"/>
      <c r="H442" s="449"/>
      <c r="I442" s="449"/>
      <c r="J442" s="449"/>
      <c r="K442" s="449"/>
    </row>
    <row r="443" spans="1:11" x14ac:dyDescent="0.2">
      <c r="A443" s="405"/>
      <c r="B443" s="405"/>
      <c r="C443" s="405"/>
      <c r="D443" s="449"/>
      <c r="E443" s="449"/>
      <c r="F443" s="449"/>
      <c r="G443" s="449"/>
      <c r="H443" s="449"/>
      <c r="I443" s="449"/>
      <c r="J443" s="449"/>
      <c r="K443" s="449"/>
    </row>
    <row r="444" spans="1:11" x14ac:dyDescent="0.2">
      <c r="A444" s="405"/>
      <c r="B444" s="405"/>
      <c r="C444" s="405"/>
      <c r="D444" s="449"/>
      <c r="E444" s="449"/>
      <c r="F444" s="449"/>
      <c r="G444" s="449"/>
      <c r="H444" s="449"/>
      <c r="I444" s="449"/>
      <c r="J444" s="449"/>
      <c r="K444" s="449"/>
    </row>
    <row r="445" spans="1:11" x14ac:dyDescent="0.2">
      <c r="A445" s="405"/>
      <c r="B445" s="405"/>
      <c r="C445" s="405"/>
      <c r="D445" s="449"/>
      <c r="E445" s="449"/>
      <c r="F445" s="449"/>
      <c r="G445" s="449"/>
      <c r="H445" s="449"/>
      <c r="I445" s="449"/>
      <c r="J445" s="449"/>
      <c r="K445" s="449"/>
    </row>
    <row r="446" spans="1:11" x14ac:dyDescent="0.2">
      <c r="A446" s="405"/>
      <c r="B446" s="405"/>
      <c r="C446" s="405"/>
      <c r="D446" s="449"/>
      <c r="E446" s="449"/>
      <c r="F446" s="449"/>
      <c r="G446" s="449"/>
      <c r="H446" s="449"/>
      <c r="I446" s="449"/>
      <c r="J446" s="449"/>
      <c r="K446" s="449"/>
    </row>
    <row r="447" spans="1:11" x14ac:dyDescent="0.2">
      <c r="A447" s="405"/>
      <c r="B447" s="405"/>
      <c r="C447" s="405"/>
      <c r="D447" s="449"/>
      <c r="E447" s="449"/>
      <c r="F447" s="449"/>
      <c r="G447" s="449"/>
      <c r="H447" s="449"/>
      <c r="I447" s="449"/>
      <c r="J447" s="449"/>
      <c r="K447" s="449"/>
    </row>
    <row r="448" spans="1:11" x14ac:dyDescent="0.2">
      <c r="A448" s="405"/>
      <c r="B448" s="405"/>
      <c r="C448" s="405"/>
      <c r="D448" s="449"/>
      <c r="E448" s="449"/>
      <c r="F448" s="449"/>
      <c r="G448" s="449"/>
      <c r="H448" s="449"/>
      <c r="I448" s="449"/>
      <c r="J448" s="449"/>
      <c r="K448" s="449"/>
    </row>
    <row r="449" spans="1:11" x14ac:dyDescent="0.2">
      <c r="A449" s="405"/>
      <c r="B449" s="405"/>
      <c r="C449" s="405"/>
      <c r="D449" s="449"/>
      <c r="E449" s="449"/>
      <c r="F449" s="449"/>
      <c r="G449" s="449"/>
      <c r="H449" s="449"/>
      <c r="I449" s="449"/>
      <c r="J449" s="449"/>
      <c r="K449" s="449"/>
    </row>
    <row r="450" spans="1:11" x14ac:dyDescent="0.2">
      <c r="A450" s="405"/>
      <c r="B450" s="405"/>
      <c r="C450" s="405"/>
      <c r="D450" s="449"/>
      <c r="E450" s="449"/>
      <c r="F450" s="449"/>
      <c r="G450" s="449"/>
      <c r="H450" s="449"/>
      <c r="I450" s="449"/>
      <c r="J450" s="449"/>
      <c r="K450" s="449"/>
    </row>
    <row r="451" spans="1:11" x14ac:dyDescent="0.2">
      <c r="A451" s="405"/>
      <c r="B451" s="405"/>
      <c r="C451" s="405"/>
      <c r="D451" s="449"/>
      <c r="E451" s="449"/>
      <c r="F451" s="449"/>
      <c r="G451" s="449"/>
      <c r="H451" s="449"/>
      <c r="I451" s="449"/>
      <c r="J451" s="449"/>
      <c r="K451" s="449"/>
    </row>
    <row r="452" spans="1:11" x14ac:dyDescent="0.2">
      <c r="A452" s="405"/>
      <c r="B452" s="405"/>
      <c r="C452" s="405"/>
      <c r="D452" s="449"/>
      <c r="E452" s="449"/>
      <c r="F452" s="449"/>
      <c r="G452" s="449"/>
      <c r="H452" s="449"/>
      <c r="I452" s="449"/>
      <c r="J452" s="449"/>
      <c r="K452" s="449"/>
    </row>
    <row r="453" spans="1:11" x14ac:dyDescent="0.2">
      <c r="A453" s="405"/>
      <c r="B453" s="405"/>
      <c r="C453" s="405"/>
      <c r="D453" s="449"/>
      <c r="E453" s="449"/>
      <c r="F453" s="449"/>
      <c r="G453" s="449"/>
      <c r="H453" s="449"/>
      <c r="I453" s="449"/>
      <c r="J453" s="449"/>
      <c r="K453" s="449"/>
    </row>
    <row r="454" spans="1:11" x14ac:dyDescent="0.2">
      <c r="A454" s="405"/>
      <c r="B454" s="405"/>
      <c r="C454" s="405"/>
      <c r="D454" s="449"/>
      <c r="E454" s="449"/>
      <c r="F454" s="449"/>
      <c r="G454" s="449"/>
      <c r="H454" s="449"/>
      <c r="I454" s="449"/>
      <c r="J454" s="449"/>
      <c r="K454" s="449"/>
    </row>
    <row r="455" spans="1:11" x14ac:dyDescent="0.2">
      <c r="A455" s="405"/>
      <c r="B455" s="405"/>
      <c r="C455" s="405"/>
      <c r="D455" s="449"/>
      <c r="E455" s="449"/>
      <c r="F455" s="449"/>
      <c r="G455" s="449"/>
      <c r="H455" s="449"/>
      <c r="I455" s="449"/>
      <c r="J455" s="449"/>
      <c r="K455" s="449"/>
    </row>
    <row r="456" spans="1:11" x14ac:dyDescent="0.2">
      <c r="A456" s="405"/>
      <c r="B456" s="405"/>
      <c r="C456" s="405"/>
      <c r="D456" s="449"/>
      <c r="E456" s="449"/>
      <c r="F456" s="449"/>
      <c r="G456" s="449"/>
      <c r="H456" s="449"/>
      <c r="I456" s="449"/>
      <c r="J456" s="449"/>
      <c r="K456" s="449"/>
    </row>
    <row r="457" spans="1:11" x14ac:dyDescent="0.2">
      <c r="A457" s="405"/>
      <c r="B457" s="405"/>
      <c r="C457" s="405"/>
      <c r="D457" s="449"/>
      <c r="E457" s="449"/>
      <c r="F457" s="449"/>
      <c r="G457" s="449"/>
      <c r="H457" s="449"/>
      <c r="I457" s="449"/>
      <c r="J457" s="449"/>
      <c r="K457" s="449"/>
    </row>
    <row r="458" spans="1:11" x14ac:dyDescent="0.2">
      <c r="A458" s="405"/>
      <c r="B458" s="405"/>
      <c r="C458" s="405"/>
      <c r="D458" s="449"/>
      <c r="E458" s="449"/>
      <c r="F458" s="449"/>
      <c r="G458" s="449"/>
      <c r="H458" s="449"/>
      <c r="I458" s="449"/>
      <c r="J458" s="449"/>
      <c r="K458" s="449"/>
    </row>
    <row r="459" spans="1:11" x14ac:dyDescent="0.2">
      <c r="A459" s="405"/>
      <c r="B459" s="405"/>
      <c r="C459" s="405"/>
      <c r="D459" s="449"/>
      <c r="E459" s="449"/>
      <c r="F459" s="449"/>
      <c r="G459" s="449"/>
      <c r="H459" s="449"/>
      <c r="I459" s="449"/>
      <c r="J459" s="449"/>
      <c r="K459" s="449"/>
    </row>
    <row r="460" spans="1:11" x14ac:dyDescent="0.2">
      <c r="A460" s="405"/>
      <c r="B460" s="405"/>
      <c r="C460" s="405"/>
      <c r="D460" s="449"/>
      <c r="E460" s="449"/>
      <c r="F460" s="449"/>
      <c r="G460" s="449"/>
      <c r="H460" s="449"/>
      <c r="I460" s="449"/>
      <c r="J460" s="449"/>
      <c r="K460" s="449"/>
    </row>
    <row r="461" spans="1:11" x14ac:dyDescent="0.2">
      <c r="A461" s="405"/>
      <c r="B461" s="405"/>
      <c r="C461" s="405"/>
      <c r="D461" s="449"/>
      <c r="E461" s="449"/>
      <c r="F461" s="449"/>
      <c r="G461" s="449"/>
      <c r="H461" s="449"/>
      <c r="I461" s="449"/>
      <c r="J461" s="449"/>
      <c r="K461" s="449"/>
    </row>
    <row r="462" spans="1:11" x14ac:dyDescent="0.2">
      <c r="A462" s="405"/>
      <c r="B462" s="405"/>
      <c r="C462" s="405"/>
      <c r="D462" s="449"/>
      <c r="E462" s="449"/>
      <c r="F462" s="449"/>
      <c r="G462" s="449"/>
      <c r="H462" s="449"/>
      <c r="I462" s="449"/>
      <c r="J462" s="449"/>
      <c r="K462" s="449"/>
    </row>
    <row r="463" spans="1:11" x14ac:dyDescent="0.2">
      <c r="A463" s="405"/>
      <c r="B463" s="405"/>
      <c r="C463" s="405"/>
      <c r="D463" s="449"/>
      <c r="E463" s="449"/>
      <c r="F463" s="449"/>
      <c r="G463" s="449"/>
      <c r="H463" s="449"/>
      <c r="I463" s="449"/>
      <c r="J463" s="449"/>
      <c r="K463" s="449"/>
    </row>
    <row r="464" spans="1:11" x14ac:dyDescent="0.2">
      <c r="A464" s="405"/>
      <c r="B464" s="405"/>
      <c r="C464" s="405"/>
      <c r="D464" s="449"/>
      <c r="E464" s="449"/>
      <c r="F464" s="449"/>
      <c r="G464" s="449"/>
      <c r="H464" s="449"/>
      <c r="I464" s="449"/>
      <c r="J464" s="449"/>
      <c r="K464" s="449"/>
    </row>
    <row r="465" spans="1:11" x14ac:dyDescent="0.2">
      <c r="A465" s="405"/>
      <c r="B465" s="405"/>
      <c r="C465" s="405"/>
      <c r="D465" s="449"/>
      <c r="E465" s="449"/>
      <c r="F465" s="449"/>
      <c r="G465" s="449"/>
      <c r="H465" s="449"/>
      <c r="I465" s="449"/>
      <c r="J465" s="449"/>
      <c r="K465" s="449"/>
    </row>
    <row r="466" spans="1:11" x14ac:dyDescent="0.2">
      <c r="A466" s="405"/>
      <c r="B466" s="405"/>
      <c r="C466" s="405"/>
      <c r="D466" s="449"/>
      <c r="E466" s="449"/>
      <c r="F466" s="449"/>
      <c r="G466" s="449"/>
      <c r="H466" s="449"/>
      <c r="I466" s="449"/>
      <c r="J466" s="449"/>
      <c r="K466" s="449"/>
    </row>
    <row r="467" spans="1:11" x14ac:dyDescent="0.2">
      <c r="A467" s="405"/>
      <c r="B467" s="405"/>
      <c r="C467" s="405"/>
      <c r="D467" s="449"/>
      <c r="E467" s="449"/>
      <c r="F467" s="449"/>
      <c r="G467" s="449"/>
      <c r="H467" s="449"/>
      <c r="I467" s="449"/>
      <c r="J467" s="449"/>
      <c r="K467" s="449"/>
    </row>
    <row r="468" spans="1:11" x14ac:dyDescent="0.2">
      <c r="A468" s="405"/>
      <c r="B468" s="405"/>
      <c r="C468" s="405"/>
      <c r="D468" s="449"/>
      <c r="E468" s="449"/>
      <c r="F468" s="449"/>
      <c r="G468" s="449"/>
      <c r="H468" s="449"/>
      <c r="I468" s="449"/>
      <c r="J468" s="449"/>
      <c r="K468" s="449"/>
    </row>
    <row r="469" spans="1:11" x14ac:dyDescent="0.2">
      <c r="A469" s="405"/>
      <c r="B469" s="405"/>
      <c r="C469" s="405"/>
      <c r="D469" s="449"/>
      <c r="E469" s="449"/>
      <c r="F469" s="449"/>
      <c r="G469" s="449"/>
      <c r="H469" s="449"/>
      <c r="I469" s="449"/>
      <c r="J469" s="449"/>
      <c r="K469" s="449"/>
    </row>
    <row r="470" spans="1:11" x14ac:dyDescent="0.2">
      <c r="A470" s="405"/>
      <c r="B470" s="405"/>
      <c r="C470" s="405"/>
      <c r="D470" s="449"/>
      <c r="E470" s="449"/>
      <c r="F470" s="449"/>
      <c r="G470" s="449"/>
      <c r="H470" s="449"/>
      <c r="I470" s="449"/>
      <c r="J470" s="449"/>
      <c r="K470" s="449"/>
    </row>
    <row r="471" spans="1:11" x14ac:dyDescent="0.2">
      <c r="A471" s="405"/>
      <c r="B471" s="405"/>
      <c r="C471" s="405"/>
      <c r="D471" s="449"/>
      <c r="E471" s="449"/>
      <c r="F471" s="449"/>
      <c r="G471" s="449"/>
      <c r="H471" s="449"/>
      <c r="I471" s="449"/>
      <c r="J471" s="449"/>
      <c r="K471" s="449"/>
    </row>
    <row r="472" spans="1:11" x14ac:dyDescent="0.2">
      <c r="A472" s="405"/>
      <c r="B472" s="405"/>
      <c r="C472" s="405"/>
      <c r="D472" s="449"/>
      <c r="E472" s="449"/>
      <c r="F472" s="449"/>
      <c r="G472" s="449"/>
      <c r="H472" s="449"/>
      <c r="I472" s="449"/>
      <c r="J472" s="449"/>
      <c r="K472" s="449"/>
    </row>
    <row r="473" spans="1:11" x14ac:dyDescent="0.2">
      <c r="A473" s="405"/>
      <c r="B473" s="405"/>
      <c r="C473" s="405"/>
      <c r="D473" s="449"/>
      <c r="E473" s="449"/>
      <c r="F473" s="449"/>
      <c r="G473" s="449"/>
      <c r="H473" s="449"/>
      <c r="I473" s="449"/>
      <c r="J473" s="449"/>
      <c r="K473" s="449"/>
    </row>
    <row r="474" spans="1:11" x14ac:dyDescent="0.2">
      <c r="A474" s="405"/>
      <c r="B474" s="405"/>
      <c r="C474" s="405"/>
      <c r="D474" s="449"/>
      <c r="E474" s="449"/>
      <c r="F474" s="449"/>
      <c r="G474" s="449"/>
      <c r="H474" s="449"/>
      <c r="I474" s="449"/>
      <c r="J474" s="449"/>
      <c r="K474" s="449"/>
    </row>
    <row r="475" spans="1:11" x14ac:dyDescent="0.2">
      <c r="A475" s="405"/>
      <c r="B475" s="405"/>
      <c r="C475" s="405"/>
      <c r="D475" s="449"/>
      <c r="E475" s="449"/>
      <c r="F475" s="449"/>
      <c r="G475" s="449"/>
      <c r="H475" s="449"/>
      <c r="I475" s="449"/>
      <c r="J475" s="449"/>
      <c r="K475" s="449"/>
    </row>
    <row r="476" spans="1:11" x14ac:dyDescent="0.2">
      <c r="A476" s="405"/>
      <c r="B476" s="405"/>
      <c r="C476" s="405"/>
      <c r="D476" s="449"/>
      <c r="E476" s="449"/>
      <c r="F476" s="449"/>
      <c r="G476" s="449"/>
      <c r="H476" s="449"/>
      <c r="I476" s="449"/>
      <c r="J476" s="449"/>
      <c r="K476" s="449"/>
    </row>
    <row r="477" spans="1:11" x14ac:dyDescent="0.2">
      <c r="A477" s="405"/>
      <c r="B477" s="405"/>
      <c r="C477" s="405"/>
      <c r="D477" s="449"/>
      <c r="E477" s="449"/>
      <c r="F477" s="449"/>
      <c r="G477" s="449"/>
      <c r="H477" s="449"/>
      <c r="I477" s="449"/>
      <c r="J477" s="449"/>
      <c r="K477" s="449"/>
    </row>
    <row r="478" spans="1:11" x14ac:dyDescent="0.2">
      <c r="A478" s="405"/>
      <c r="B478" s="405"/>
      <c r="C478" s="405"/>
      <c r="D478" s="449"/>
      <c r="E478" s="449"/>
      <c r="F478" s="449"/>
      <c r="G478" s="449"/>
      <c r="H478" s="449"/>
      <c r="I478" s="449"/>
      <c r="J478" s="449"/>
      <c r="K478" s="449"/>
    </row>
    <row r="479" spans="1:11" x14ac:dyDescent="0.2">
      <c r="A479" s="405"/>
      <c r="B479" s="405"/>
      <c r="C479" s="405"/>
      <c r="D479" s="449"/>
      <c r="E479" s="449"/>
      <c r="F479" s="449"/>
      <c r="G479" s="449"/>
      <c r="H479" s="449"/>
      <c r="I479" s="449"/>
      <c r="J479" s="449"/>
      <c r="K479" s="449"/>
    </row>
    <row r="480" spans="1:11" x14ac:dyDescent="0.2">
      <c r="A480" s="405"/>
      <c r="B480" s="405"/>
      <c r="C480" s="405"/>
      <c r="D480" s="449"/>
      <c r="E480" s="449"/>
      <c r="F480" s="449"/>
      <c r="G480" s="449"/>
      <c r="H480" s="449"/>
      <c r="I480" s="449"/>
      <c r="J480" s="449"/>
      <c r="K480" s="449"/>
    </row>
    <row r="481" spans="1:11" x14ac:dyDescent="0.2">
      <c r="A481" s="405"/>
      <c r="B481" s="405"/>
      <c r="C481" s="405"/>
      <c r="D481" s="449"/>
      <c r="E481" s="449"/>
      <c r="F481" s="449"/>
      <c r="G481" s="449"/>
      <c r="H481" s="449"/>
      <c r="I481" s="449"/>
      <c r="J481" s="449"/>
      <c r="K481" s="449"/>
    </row>
    <row r="482" spans="1:11" x14ac:dyDescent="0.2">
      <c r="A482" s="405"/>
      <c r="B482" s="405"/>
      <c r="C482" s="405"/>
      <c r="D482" s="449"/>
      <c r="E482" s="449"/>
      <c r="F482" s="449"/>
      <c r="G482" s="449"/>
      <c r="H482" s="449"/>
      <c r="I482" s="449"/>
      <c r="J482" s="449"/>
      <c r="K482" s="449"/>
    </row>
    <row r="483" spans="1:11" x14ac:dyDescent="0.2">
      <c r="A483" s="405"/>
      <c r="B483" s="405"/>
      <c r="C483" s="405"/>
      <c r="D483" s="449"/>
      <c r="E483" s="449"/>
      <c r="F483" s="449"/>
      <c r="G483" s="449"/>
      <c r="H483" s="449"/>
      <c r="I483" s="449"/>
      <c r="J483" s="449"/>
      <c r="K483" s="449"/>
    </row>
    <row r="484" spans="1:11" x14ac:dyDescent="0.2">
      <c r="A484" s="405"/>
      <c r="B484" s="405"/>
      <c r="C484" s="405"/>
      <c r="D484" s="449"/>
      <c r="E484" s="449"/>
      <c r="F484" s="449"/>
      <c r="G484" s="449"/>
      <c r="H484" s="449"/>
      <c r="I484" s="449"/>
      <c r="J484" s="449"/>
      <c r="K484" s="449"/>
    </row>
    <row r="485" spans="1:11" x14ac:dyDescent="0.2">
      <c r="A485" s="405"/>
      <c r="B485" s="405"/>
      <c r="C485" s="405"/>
      <c r="D485" s="449"/>
      <c r="E485" s="449"/>
      <c r="F485" s="449"/>
      <c r="G485" s="449"/>
      <c r="H485" s="449"/>
      <c r="I485" s="449"/>
      <c r="J485" s="449"/>
      <c r="K485" s="449"/>
    </row>
    <row r="486" spans="1:11" x14ac:dyDescent="0.2">
      <c r="A486" s="405"/>
      <c r="B486" s="405"/>
      <c r="C486" s="405"/>
      <c r="D486" s="449"/>
      <c r="E486" s="449"/>
      <c r="F486" s="449"/>
      <c r="G486" s="449"/>
      <c r="H486" s="449"/>
      <c r="I486" s="449"/>
      <c r="J486" s="449"/>
      <c r="K486" s="449"/>
    </row>
    <row r="487" spans="1:11" x14ac:dyDescent="0.2">
      <c r="A487" s="405"/>
      <c r="B487" s="405"/>
      <c r="C487" s="405"/>
      <c r="D487" s="449"/>
      <c r="E487" s="449"/>
      <c r="F487" s="449"/>
      <c r="G487" s="449"/>
      <c r="H487" s="449"/>
      <c r="I487" s="449"/>
      <c r="J487" s="449"/>
      <c r="K487" s="449"/>
    </row>
    <row r="488" spans="1:11" x14ac:dyDescent="0.2">
      <c r="A488" s="405"/>
      <c r="B488" s="405"/>
      <c r="C488" s="405"/>
      <c r="D488" s="449"/>
      <c r="E488" s="449"/>
      <c r="F488" s="449"/>
      <c r="G488" s="449"/>
      <c r="H488" s="449"/>
      <c r="I488" s="449"/>
      <c r="J488" s="449"/>
      <c r="K488" s="449"/>
    </row>
    <row r="489" spans="1:11" x14ac:dyDescent="0.2">
      <c r="A489" s="405"/>
      <c r="B489" s="405"/>
      <c r="C489" s="405"/>
      <c r="D489" s="449"/>
      <c r="E489" s="449"/>
      <c r="F489" s="449"/>
      <c r="G489" s="449"/>
      <c r="H489" s="449"/>
      <c r="I489" s="449"/>
      <c r="J489" s="449"/>
      <c r="K489" s="449"/>
    </row>
    <row r="490" spans="1:11" x14ac:dyDescent="0.2">
      <c r="A490" s="405"/>
      <c r="B490" s="405"/>
      <c r="C490" s="405"/>
      <c r="D490" s="449"/>
      <c r="E490" s="449"/>
      <c r="F490" s="449"/>
      <c r="G490" s="449"/>
      <c r="H490" s="449"/>
      <c r="I490" s="449"/>
      <c r="J490" s="449"/>
      <c r="K490" s="449"/>
    </row>
    <row r="491" spans="1:11" x14ac:dyDescent="0.2">
      <c r="A491" s="405"/>
      <c r="B491" s="405"/>
      <c r="C491" s="405"/>
      <c r="D491" s="449"/>
      <c r="E491" s="449"/>
      <c r="F491" s="449"/>
      <c r="G491" s="449"/>
      <c r="H491" s="449"/>
      <c r="I491" s="449"/>
      <c r="J491" s="449"/>
      <c r="K491" s="449"/>
    </row>
    <row r="492" spans="1:11" x14ac:dyDescent="0.2">
      <c r="A492" s="405"/>
      <c r="B492" s="405"/>
      <c r="C492" s="405"/>
      <c r="D492" s="449"/>
      <c r="E492" s="449"/>
      <c r="F492" s="449"/>
      <c r="G492" s="449"/>
      <c r="H492" s="449"/>
      <c r="I492" s="449"/>
      <c r="J492" s="449"/>
      <c r="K492" s="449"/>
    </row>
    <row r="493" spans="1:11" x14ac:dyDescent="0.2">
      <c r="A493" s="405"/>
      <c r="B493" s="405"/>
      <c r="C493" s="405"/>
      <c r="D493" s="449"/>
      <c r="E493" s="449"/>
      <c r="F493" s="449"/>
      <c r="G493" s="449"/>
      <c r="H493" s="449"/>
      <c r="I493" s="449"/>
      <c r="J493" s="449"/>
      <c r="K493" s="449"/>
    </row>
    <row r="494" spans="1:11" x14ac:dyDescent="0.2">
      <c r="A494" s="405"/>
      <c r="B494" s="405"/>
      <c r="C494" s="405"/>
      <c r="D494" s="449"/>
      <c r="E494" s="449"/>
      <c r="F494" s="449"/>
      <c r="G494" s="449"/>
      <c r="H494" s="449"/>
      <c r="I494" s="449"/>
      <c r="J494" s="449"/>
      <c r="K494" s="449"/>
    </row>
    <row r="495" spans="1:11" x14ac:dyDescent="0.2">
      <c r="A495" s="405"/>
      <c r="B495" s="405"/>
      <c r="C495" s="405"/>
      <c r="D495" s="449"/>
      <c r="E495" s="449"/>
      <c r="F495" s="449"/>
      <c r="G495" s="449"/>
      <c r="H495" s="449"/>
      <c r="I495" s="449"/>
      <c r="J495" s="449"/>
      <c r="K495" s="449"/>
    </row>
    <row r="496" spans="1:11" x14ac:dyDescent="0.2">
      <c r="A496" s="405"/>
      <c r="B496" s="405"/>
      <c r="C496" s="405"/>
      <c r="D496" s="449"/>
      <c r="E496" s="449"/>
      <c r="F496" s="449"/>
      <c r="G496" s="449"/>
      <c r="H496" s="449"/>
      <c r="I496" s="449"/>
      <c r="J496" s="449"/>
      <c r="K496" s="449"/>
    </row>
    <row r="497" spans="1:11" x14ac:dyDescent="0.2">
      <c r="A497" s="405"/>
      <c r="B497" s="405"/>
      <c r="C497" s="405"/>
      <c r="D497" s="449"/>
      <c r="E497" s="449"/>
      <c r="F497" s="449"/>
      <c r="G497" s="449"/>
      <c r="H497" s="449"/>
      <c r="I497" s="449"/>
      <c r="J497" s="449"/>
      <c r="K497" s="449"/>
    </row>
    <row r="498" spans="1:11" x14ac:dyDescent="0.2">
      <c r="A498" s="405"/>
      <c r="B498" s="405"/>
      <c r="C498" s="405"/>
      <c r="D498" s="449"/>
      <c r="E498" s="449"/>
      <c r="F498" s="449"/>
      <c r="G498" s="449"/>
      <c r="H498" s="449"/>
      <c r="I498" s="449"/>
      <c r="J498" s="449"/>
      <c r="K498" s="449"/>
    </row>
    <row r="499" spans="1:11" x14ac:dyDescent="0.2">
      <c r="A499" s="405"/>
      <c r="B499" s="405"/>
      <c r="C499" s="405"/>
      <c r="D499" s="449"/>
      <c r="E499" s="449"/>
      <c r="F499" s="449"/>
      <c r="G499" s="449"/>
      <c r="H499" s="449"/>
      <c r="I499" s="449"/>
      <c r="J499" s="449"/>
      <c r="K499" s="449"/>
    </row>
    <row r="500" spans="1:11" x14ac:dyDescent="0.2">
      <c r="A500" s="405"/>
      <c r="B500" s="405"/>
      <c r="C500" s="405"/>
      <c r="D500" s="449"/>
      <c r="E500" s="449"/>
      <c r="F500" s="449"/>
      <c r="G500" s="449"/>
      <c r="H500" s="449"/>
      <c r="I500" s="449"/>
      <c r="J500" s="449"/>
      <c r="K500" s="449"/>
    </row>
    <row r="501" spans="1:11" x14ac:dyDescent="0.2">
      <c r="A501" s="405"/>
      <c r="B501" s="405"/>
      <c r="C501" s="405"/>
      <c r="D501" s="449"/>
      <c r="E501" s="449"/>
      <c r="F501" s="449"/>
      <c r="G501" s="449"/>
      <c r="H501" s="449"/>
      <c r="I501" s="449"/>
      <c r="J501" s="449"/>
      <c r="K501" s="449"/>
    </row>
    <row r="502" spans="1:11" x14ac:dyDescent="0.2">
      <c r="A502" s="405"/>
      <c r="B502" s="405"/>
      <c r="C502" s="405"/>
      <c r="D502" s="449"/>
      <c r="E502" s="449"/>
      <c r="F502" s="449"/>
      <c r="G502" s="449"/>
      <c r="H502" s="449"/>
      <c r="I502" s="449"/>
      <c r="J502" s="449"/>
      <c r="K502" s="449"/>
    </row>
    <row r="503" spans="1:11" x14ac:dyDescent="0.2">
      <c r="A503" s="405"/>
      <c r="B503" s="405"/>
      <c r="C503" s="405"/>
      <c r="D503" s="449"/>
      <c r="E503" s="449"/>
      <c r="F503" s="449"/>
      <c r="G503" s="449"/>
      <c r="H503" s="449"/>
      <c r="I503" s="449"/>
      <c r="J503" s="449"/>
      <c r="K503" s="449"/>
    </row>
    <row r="504" spans="1:11" x14ac:dyDescent="0.2">
      <c r="A504" s="405"/>
      <c r="B504" s="405"/>
      <c r="C504" s="405"/>
      <c r="D504" s="449"/>
      <c r="E504" s="449"/>
      <c r="F504" s="449"/>
      <c r="G504" s="449"/>
      <c r="H504" s="449"/>
      <c r="I504" s="449"/>
      <c r="J504" s="449"/>
      <c r="K504" s="449"/>
    </row>
    <row r="505" spans="1:11" x14ac:dyDescent="0.2">
      <c r="A505" s="405"/>
      <c r="B505" s="405"/>
      <c r="C505" s="405"/>
      <c r="D505" s="449"/>
      <c r="E505" s="449"/>
      <c r="F505" s="449"/>
      <c r="G505" s="449"/>
      <c r="H505" s="449"/>
      <c r="I505" s="449"/>
      <c r="J505" s="449"/>
      <c r="K505" s="449"/>
    </row>
    <row r="506" spans="1:11" x14ac:dyDescent="0.2">
      <c r="A506" s="405"/>
      <c r="B506" s="405"/>
      <c r="C506" s="405"/>
      <c r="D506" s="449"/>
      <c r="E506" s="449"/>
      <c r="F506" s="449"/>
      <c r="G506" s="449"/>
      <c r="H506" s="449"/>
      <c r="I506" s="449"/>
      <c r="J506" s="449"/>
      <c r="K506" s="449"/>
    </row>
    <row r="507" spans="1:11" x14ac:dyDescent="0.2">
      <c r="A507" s="405"/>
      <c r="B507" s="405"/>
      <c r="C507" s="405"/>
      <c r="D507" s="449"/>
      <c r="E507" s="449"/>
      <c r="F507" s="449"/>
      <c r="G507" s="449"/>
      <c r="H507" s="449"/>
      <c r="I507" s="449"/>
      <c r="J507" s="449"/>
      <c r="K507" s="449"/>
    </row>
    <row r="508" spans="1:11" x14ac:dyDescent="0.2">
      <c r="A508" s="405"/>
      <c r="B508" s="405"/>
      <c r="C508" s="405"/>
      <c r="D508" s="449"/>
      <c r="E508" s="449"/>
      <c r="F508" s="449"/>
      <c r="G508" s="449"/>
      <c r="H508" s="449"/>
      <c r="I508" s="449"/>
      <c r="J508" s="449"/>
      <c r="K508" s="449"/>
    </row>
    <row r="509" spans="1:11" x14ac:dyDescent="0.2">
      <c r="A509" s="405"/>
      <c r="B509" s="405"/>
      <c r="C509" s="405"/>
      <c r="D509" s="449"/>
      <c r="E509" s="449"/>
      <c r="F509" s="449"/>
      <c r="G509" s="449"/>
      <c r="H509" s="449"/>
      <c r="I509" s="449"/>
      <c r="J509" s="449"/>
      <c r="K509" s="449"/>
    </row>
    <row r="510" spans="1:11" x14ac:dyDescent="0.2">
      <c r="A510" s="405"/>
      <c r="B510" s="405"/>
      <c r="C510" s="405"/>
      <c r="D510" s="449"/>
      <c r="E510" s="449"/>
      <c r="F510" s="449"/>
      <c r="G510" s="449"/>
      <c r="H510" s="449"/>
      <c r="I510" s="449"/>
      <c r="J510" s="449"/>
      <c r="K510" s="449"/>
    </row>
    <row r="511" spans="1:11" x14ac:dyDescent="0.2">
      <c r="A511" s="405"/>
      <c r="B511" s="405"/>
      <c r="C511" s="405"/>
      <c r="D511" s="449"/>
      <c r="E511" s="449"/>
      <c r="F511" s="449"/>
      <c r="G511" s="449"/>
      <c r="H511" s="449"/>
      <c r="I511" s="449"/>
      <c r="J511" s="449"/>
      <c r="K511" s="449"/>
    </row>
    <row r="512" spans="1:11" x14ac:dyDescent="0.2">
      <c r="A512" s="405"/>
      <c r="B512" s="405"/>
      <c r="C512" s="405"/>
      <c r="D512" s="449"/>
      <c r="E512" s="449"/>
      <c r="F512" s="449"/>
      <c r="G512" s="449"/>
      <c r="H512" s="449"/>
      <c r="I512" s="449"/>
      <c r="J512" s="449"/>
      <c r="K512" s="449"/>
    </row>
    <row r="513" spans="1:11" x14ac:dyDescent="0.2">
      <c r="A513" s="405"/>
      <c r="B513" s="405"/>
      <c r="C513" s="405"/>
      <c r="D513" s="449"/>
      <c r="E513" s="449"/>
      <c r="F513" s="449"/>
      <c r="G513" s="449"/>
      <c r="H513" s="449"/>
      <c r="I513" s="449"/>
      <c r="J513" s="449"/>
      <c r="K513" s="449"/>
    </row>
    <row r="514" spans="1:11" x14ac:dyDescent="0.2">
      <c r="A514" s="405"/>
      <c r="B514" s="405"/>
      <c r="C514" s="405"/>
      <c r="D514" s="449"/>
      <c r="E514" s="449"/>
      <c r="F514" s="449"/>
      <c r="G514" s="449"/>
      <c r="H514" s="449"/>
      <c r="I514" s="449"/>
      <c r="J514" s="449"/>
      <c r="K514" s="449"/>
    </row>
    <row r="515" spans="1:11" x14ac:dyDescent="0.2">
      <c r="A515" s="405"/>
      <c r="B515" s="405"/>
      <c r="C515" s="405"/>
      <c r="D515" s="449"/>
      <c r="E515" s="449"/>
      <c r="F515" s="449"/>
      <c r="G515" s="449"/>
      <c r="H515" s="449"/>
      <c r="I515" s="449"/>
      <c r="J515" s="449"/>
      <c r="K515" s="449"/>
    </row>
    <row r="516" spans="1:11" x14ac:dyDescent="0.2">
      <c r="A516" s="405"/>
      <c r="B516" s="405"/>
      <c r="C516" s="405"/>
      <c r="D516" s="449"/>
      <c r="E516" s="449"/>
      <c r="F516" s="449"/>
      <c r="G516" s="449"/>
      <c r="H516" s="449"/>
      <c r="I516" s="449"/>
      <c r="J516" s="449"/>
      <c r="K516" s="449"/>
    </row>
    <row r="517" spans="1:11" x14ac:dyDescent="0.2">
      <c r="A517" s="405"/>
      <c r="B517" s="405"/>
      <c r="C517" s="405"/>
      <c r="D517" s="449"/>
      <c r="E517" s="449"/>
      <c r="F517" s="449"/>
      <c r="G517" s="449"/>
      <c r="H517" s="449"/>
      <c r="I517" s="449"/>
      <c r="J517" s="449"/>
      <c r="K517" s="449"/>
    </row>
    <row r="518" spans="1:11" x14ac:dyDescent="0.2">
      <c r="A518" s="405"/>
      <c r="B518" s="405"/>
      <c r="C518" s="405"/>
      <c r="D518" s="449"/>
      <c r="E518" s="449"/>
      <c r="F518" s="449"/>
      <c r="G518" s="449"/>
      <c r="H518" s="449"/>
      <c r="I518" s="449"/>
      <c r="J518" s="449"/>
      <c r="K518" s="449"/>
    </row>
    <row r="519" spans="1:11" x14ac:dyDescent="0.2">
      <c r="A519" s="405"/>
      <c r="B519" s="405"/>
      <c r="C519" s="405"/>
      <c r="D519" s="449"/>
      <c r="E519" s="449"/>
      <c r="F519" s="449"/>
      <c r="G519" s="449"/>
      <c r="H519" s="449"/>
      <c r="I519" s="449"/>
      <c r="J519" s="449"/>
      <c r="K519" s="449"/>
    </row>
    <row r="520" spans="1:11" x14ac:dyDescent="0.2">
      <c r="A520" s="405"/>
      <c r="B520" s="405"/>
      <c r="C520" s="405"/>
      <c r="D520" s="449"/>
      <c r="E520" s="449"/>
      <c r="F520" s="449"/>
      <c r="G520" s="449"/>
      <c r="H520" s="449"/>
      <c r="I520" s="449"/>
      <c r="J520" s="449"/>
      <c r="K520" s="449"/>
    </row>
    <row r="521" spans="1:11" x14ac:dyDescent="0.2">
      <c r="A521" s="405"/>
      <c r="B521" s="405"/>
      <c r="C521" s="405"/>
      <c r="D521" s="449"/>
      <c r="E521" s="449"/>
      <c r="F521" s="449"/>
      <c r="G521" s="449"/>
      <c r="H521" s="449"/>
      <c r="I521" s="449"/>
      <c r="J521" s="449"/>
      <c r="K521" s="449"/>
    </row>
    <row r="522" spans="1:11" x14ac:dyDescent="0.2">
      <c r="A522" s="405"/>
      <c r="B522" s="405"/>
      <c r="C522" s="405"/>
      <c r="D522" s="449"/>
      <c r="E522" s="449"/>
      <c r="F522" s="449"/>
      <c r="G522" s="449"/>
      <c r="H522" s="449"/>
      <c r="I522" s="449"/>
      <c r="J522" s="449"/>
      <c r="K522" s="449"/>
    </row>
    <row r="523" spans="1:11" x14ac:dyDescent="0.2">
      <c r="A523" s="405"/>
      <c r="B523" s="405"/>
      <c r="C523" s="405"/>
      <c r="D523" s="449"/>
      <c r="E523" s="449"/>
      <c r="F523" s="449"/>
      <c r="G523" s="449"/>
      <c r="H523" s="449"/>
      <c r="I523" s="449"/>
      <c r="J523" s="449"/>
      <c r="K523" s="449"/>
    </row>
    <row r="524" spans="1:11" x14ac:dyDescent="0.2">
      <c r="A524" s="405"/>
      <c r="B524" s="405"/>
      <c r="C524" s="405"/>
      <c r="D524" s="449"/>
      <c r="E524" s="449"/>
      <c r="F524" s="449"/>
      <c r="G524" s="449"/>
      <c r="H524" s="449"/>
      <c r="I524" s="449"/>
      <c r="J524" s="449"/>
      <c r="K524" s="449"/>
    </row>
    <row r="525" spans="1:11" x14ac:dyDescent="0.2">
      <c r="A525" s="405"/>
      <c r="B525" s="405"/>
      <c r="C525" s="405"/>
      <c r="D525" s="449"/>
      <c r="E525" s="449"/>
      <c r="F525" s="449"/>
      <c r="G525" s="449"/>
      <c r="H525" s="449"/>
      <c r="I525" s="449"/>
      <c r="J525" s="449"/>
      <c r="K525" s="449"/>
    </row>
    <row r="526" spans="1:11" x14ac:dyDescent="0.2">
      <c r="A526" s="405"/>
      <c r="B526" s="405"/>
      <c r="C526" s="405"/>
      <c r="D526" s="449"/>
      <c r="E526" s="449"/>
      <c r="F526" s="449"/>
      <c r="G526" s="449"/>
      <c r="H526" s="449"/>
      <c r="I526" s="449"/>
      <c r="J526" s="449"/>
      <c r="K526" s="449"/>
    </row>
    <row r="527" spans="1:11" x14ac:dyDescent="0.2">
      <c r="A527" s="405"/>
      <c r="B527" s="405"/>
      <c r="C527" s="405"/>
      <c r="D527" s="449"/>
      <c r="E527" s="449"/>
      <c r="F527" s="449"/>
      <c r="G527" s="449"/>
      <c r="H527" s="449"/>
      <c r="I527" s="449"/>
      <c r="J527" s="449"/>
      <c r="K527" s="449"/>
    </row>
    <row r="528" spans="1:11" x14ac:dyDescent="0.2">
      <c r="A528" s="405"/>
      <c r="B528" s="405"/>
      <c r="C528" s="405"/>
      <c r="D528" s="449"/>
      <c r="E528" s="449"/>
      <c r="F528" s="449"/>
      <c r="G528" s="449"/>
      <c r="H528" s="449"/>
      <c r="I528" s="449"/>
      <c r="J528" s="449"/>
      <c r="K528" s="449"/>
    </row>
    <row r="529" spans="1:11" x14ac:dyDescent="0.2">
      <c r="A529" s="405"/>
      <c r="B529" s="405"/>
      <c r="C529" s="405"/>
      <c r="D529" s="449"/>
      <c r="E529" s="449"/>
      <c r="F529" s="449"/>
      <c r="G529" s="449"/>
      <c r="H529" s="449"/>
      <c r="I529" s="449"/>
      <c r="J529" s="449"/>
      <c r="K529" s="449"/>
    </row>
    <row r="530" spans="1:11" x14ac:dyDescent="0.2">
      <c r="A530" s="405"/>
      <c r="B530" s="405"/>
      <c r="C530" s="405"/>
      <c r="D530" s="449"/>
      <c r="E530" s="449"/>
      <c r="F530" s="449"/>
      <c r="G530" s="449"/>
      <c r="H530" s="449"/>
      <c r="I530" s="449"/>
      <c r="J530" s="449"/>
      <c r="K530" s="449"/>
    </row>
    <row r="531" spans="1:11" x14ac:dyDescent="0.2">
      <c r="A531" s="405"/>
      <c r="B531" s="405"/>
      <c r="C531" s="405"/>
      <c r="D531" s="449"/>
      <c r="E531" s="449"/>
      <c r="F531" s="449"/>
      <c r="G531" s="449"/>
      <c r="H531" s="449"/>
      <c r="I531" s="449"/>
      <c r="J531" s="449"/>
      <c r="K531" s="449"/>
    </row>
    <row r="532" spans="1:11" x14ac:dyDescent="0.2">
      <c r="A532" s="405"/>
      <c r="B532" s="405"/>
      <c r="C532" s="405"/>
      <c r="D532" s="449"/>
      <c r="E532" s="449"/>
      <c r="F532" s="449"/>
      <c r="G532" s="449"/>
      <c r="H532" s="449"/>
      <c r="I532" s="449"/>
      <c r="J532" s="449"/>
      <c r="K532" s="449"/>
    </row>
    <row r="533" spans="1:11" x14ac:dyDescent="0.2">
      <c r="A533" s="405"/>
      <c r="B533" s="405"/>
      <c r="C533" s="405"/>
      <c r="D533" s="449"/>
      <c r="E533" s="449"/>
      <c r="F533" s="449"/>
      <c r="G533" s="449"/>
      <c r="H533" s="449"/>
      <c r="I533" s="449"/>
      <c r="J533" s="449"/>
      <c r="K533" s="449"/>
    </row>
    <row r="534" spans="1:11" x14ac:dyDescent="0.2">
      <c r="A534" s="405"/>
      <c r="B534" s="405"/>
      <c r="C534" s="405"/>
      <c r="D534" s="449"/>
      <c r="E534" s="449"/>
      <c r="F534" s="449"/>
      <c r="G534" s="449"/>
      <c r="H534" s="449"/>
      <c r="I534" s="449"/>
      <c r="J534" s="449"/>
      <c r="K534" s="449"/>
    </row>
    <row r="535" spans="1:11" x14ac:dyDescent="0.2">
      <c r="A535" s="405"/>
      <c r="B535" s="405"/>
      <c r="C535" s="405"/>
      <c r="D535" s="449"/>
      <c r="E535" s="449"/>
      <c r="F535" s="449"/>
      <c r="G535" s="449"/>
      <c r="H535" s="449"/>
      <c r="I535" s="449"/>
      <c r="J535" s="449"/>
      <c r="K535" s="449"/>
    </row>
    <row r="536" spans="1:11" x14ac:dyDescent="0.2">
      <c r="A536" s="405"/>
      <c r="B536" s="405"/>
      <c r="C536" s="405"/>
      <c r="D536" s="449"/>
      <c r="E536" s="449"/>
      <c r="F536" s="449"/>
      <c r="G536" s="449"/>
      <c r="H536" s="449"/>
      <c r="I536" s="449"/>
      <c r="J536" s="449"/>
      <c r="K536" s="449"/>
    </row>
    <row r="537" spans="1:11" x14ac:dyDescent="0.2">
      <c r="A537" s="405"/>
      <c r="B537" s="405"/>
      <c r="C537" s="405"/>
      <c r="D537" s="449"/>
      <c r="E537" s="449"/>
      <c r="F537" s="449"/>
      <c r="G537" s="449"/>
      <c r="H537" s="449"/>
      <c r="I537" s="449"/>
      <c r="J537" s="449"/>
      <c r="K537" s="449"/>
    </row>
    <row r="538" spans="1:11" x14ac:dyDescent="0.2">
      <c r="A538" s="405"/>
      <c r="B538" s="405"/>
      <c r="C538" s="405"/>
      <c r="D538" s="449"/>
      <c r="E538" s="449"/>
      <c r="F538" s="449"/>
      <c r="G538" s="449"/>
      <c r="H538" s="449"/>
      <c r="I538" s="449"/>
      <c r="J538" s="449"/>
      <c r="K538" s="449"/>
    </row>
    <row r="539" spans="1:11" x14ac:dyDescent="0.2">
      <c r="A539" s="405"/>
      <c r="B539" s="405"/>
      <c r="C539" s="405"/>
      <c r="D539" s="449"/>
      <c r="E539" s="449"/>
      <c r="F539" s="449"/>
      <c r="G539" s="449"/>
      <c r="H539" s="449"/>
      <c r="I539" s="449"/>
      <c r="J539" s="449"/>
      <c r="K539" s="449"/>
    </row>
    <row r="540" spans="1:11" x14ac:dyDescent="0.2">
      <c r="A540" s="405"/>
      <c r="B540" s="405"/>
      <c r="C540" s="405"/>
      <c r="D540" s="449"/>
      <c r="E540" s="449"/>
      <c r="F540" s="449"/>
      <c r="G540" s="449"/>
      <c r="H540" s="449"/>
      <c r="I540" s="449"/>
      <c r="J540" s="449"/>
      <c r="K540" s="449"/>
    </row>
    <row r="541" spans="1:11" x14ac:dyDescent="0.2">
      <c r="A541" s="405"/>
      <c r="B541" s="405"/>
      <c r="C541" s="405"/>
      <c r="D541" s="449"/>
      <c r="E541" s="449"/>
      <c r="F541" s="449"/>
      <c r="G541" s="449"/>
      <c r="H541" s="449"/>
      <c r="I541" s="449"/>
      <c r="J541" s="449"/>
      <c r="K541" s="449"/>
    </row>
    <row r="542" spans="1:11" x14ac:dyDescent="0.2">
      <c r="A542" s="405"/>
      <c r="B542" s="405"/>
      <c r="C542" s="405"/>
      <c r="D542" s="449"/>
      <c r="E542" s="449"/>
      <c r="F542" s="449"/>
      <c r="G542" s="449"/>
      <c r="H542" s="449"/>
      <c r="I542" s="449"/>
      <c r="J542" s="449"/>
      <c r="K542" s="449"/>
    </row>
    <row r="543" spans="1:11" x14ac:dyDescent="0.2">
      <c r="A543" s="405"/>
      <c r="B543" s="405"/>
      <c r="C543" s="405"/>
      <c r="D543" s="449"/>
      <c r="E543" s="449"/>
      <c r="F543" s="449"/>
      <c r="G543" s="449"/>
      <c r="H543" s="449"/>
      <c r="I543" s="449"/>
      <c r="J543" s="449"/>
      <c r="K543" s="449"/>
    </row>
    <row r="544" spans="1:11" x14ac:dyDescent="0.2">
      <c r="A544" s="405"/>
      <c r="B544" s="405"/>
      <c r="C544" s="405"/>
      <c r="D544" s="449"/>
      <c r="E544" s="449"/>
      <c r="F544" s="449"/>
      <c r="G544" s="449"/>
      <c r="H544" s="449"/>
      <c r="I544" s="449"/>
      <c r="J544" s="449"/>
      <c r="K544" s="449"/>
    </row>
    <row r="545" spans="1:11" x14ac:dyDescent="0.2">
      <c r="A545" s="405"/>
      <c r="B545" s="405"/>
      <c r="C545" s="405"/>
      <c r="D545" s="449"/>
      <c r="E545" s="449"/>
      <c r="F545" s="449"/>
      <c r="G545" s="449"/>
      <c r="H545" s="449"/>
      <c r="I545" s="449"/>
      <c r="J545" s="449"/>
      <c r="K545" s="449"/>
    </row>
    <row r="546" spans="1:11" x14ac:dyDescent="0.2">
      <c r="A546" s="405"/>
      <c r="B546" s="405"/>
      <c r="C546" s="405"/>
      <c r="D546" s="449"/>
      <c r="E546" s="449"/>
      <c r="F546" s="449"/>
      <c r="G546" s="449"/>
      <c r="H546" s="449"/>
      <c r="I546" s="449"/>
      <c r="J546" s="449"/>
      <c r="K546" s="449"/>
    </row>
    <row r="547" spans="1:11" x14ac:dyDescent="0.2">
      <c r="A547" s="405"/>
      <c r="B547" s="405"/>
      <c r="C547" s="405"/>
      <c r="D547" s="449"/>
      <c r="E547" s="449"/>
      <c r="F547" s="449"/>
      <c r="G547" s="449"/>
      <c r="H547" s="449"/>
      <c r="I547" s="449"/>
      <c r="J547" s="449"/>
      <c r="K547" s="449"/>
    </row>
    <row r="548" spans="1:11" x14ac:dyDescent="0.2">
      <c r="A548" s="405"/>
      <c r="B548" s="405"/>
      <c r="C548" s="405"/>
      <c r="D548" s="449"/>
      <c r="E548" s="449"/>
      <c r="F548" s="449"/>
      <c r="G548" s="449"/>
      <c r="H548" s="449"/>
      <c r="I548" s="449"/>
      <c r="J548" s="449"/>
      <c r="K548" s="449"/>
    </row>
    <row r="549" spans="1:11" x14ac:dyDescent="0.2">
      <c r="A549" s="405"/>
      <c r="B549" s="405"/>
      <c r="C549" s="405"/>
      <c r="D549" s="449"/>
      <c r="E549" s="449"/>
      <c r="F549" s="449"/>
      <c r="G549" s="449"/>
      <c r="H549" s="449"/>
      <c r="I549" s="449"/>
      <c r="J549" s="449"/>
      <c r="K549" s="449"/>
    </row>
    <row r="550" spans="1:11" x14ac:dyDescent="0.2">
      <c r="A550" s="405"/>
      <c r="B550" s="405"/>
      <c r="C550" s="405"/>
      <c r="D550" s="449"/>
      <c r="E550" s="449"/>
      <c r="F550" s="449"/>
      <c r="G550" s="449"/>
      <c r="H550" s="449"/>
      <c r="I550" s="449"/>
      <c r="J550" s="449"/>
      <c r="K550" s="449"/>
    </row>
    <row r="551" spans="1:11" x14ac:dyDescent="0.2">
      <c r="A551" s="405"/>
      <c r="B551" s="405"/>
      <c r="C551" s="405"/>
      <c r="D551" s="449"/>
      <c r="E551" s="449"/>
      <c r="F551" s="449"/>
      <c r="G551" s="449"/>
      <c r="H551" s="449"/>
      <c r="I551" s="449"/>
      <c r="J551" s="449"/>
      <c r="K551" s="449"/>
    </row>
    <row r="552" spans="1:11" x14ac:dyDescent="0.2">
      <c r="A552" s="405"/>
      <c r="B552" s="405"/>
      <c r="C552" s="405"/>
      <c r="D552" s="449"/>
      <c r="E552" s="449"/>
      <c r="F552" s="449"/>
      <c r="G552" s="449"/>
      <c r="H552" s="449"/>
      <c r="I552" s="449"/>
      <c r="J552" s="449"/>
      <c r="K552" s="449"/>
    </row>
    <row r="553" spans="1:11" x14ac:dyDescent="0.2">
      <c r="A553" s="405"/>
      <c r="B553" s="405"/>
      <c r="C553" s="405"/>
      <c r="D553" s="449"/>
      <c r="E553" s="449"/>
      <c r="F553" s="449"/>
      <c r="G553" s="449"/>
      <c r="H553" s="449"/>
      <c r="I553" s="449"/>
      <c r="J553" s="449"/>
      <c r="K553" s="449"/>
    </row>
    <row r="554" spans="1:11" x14ac:dyDescent="0.2">
      <c r="A554" s="405"/>
      <c r="B554" s="405"/>
      <c r="C554" s="405"/>
      <c r="D554" s="449"/>
      <c r="E554" s="449"/>
      <c r="F554" s="449"/>
      <c r="G554" s="449"/>
      <c r="H554" s="449"/>
      <c r="I554" s="449"/>
      <c r="J554" s="449"/>
      <c r="K554" s="449"/>
    </row>
    <row r="555" spans="1:11" x14ac:dyDescent="0.2">
      <c r="A555" s="405"/>
      <c r="B555" s="405"/>
      <c r="C555" s="405"/>
      <c r="D555" s="449"/>
      <c r="E555" s="449"/>
      <c r="F555" s="449"/>
      <c r="G555" s="449"/>
      <c r="H555" s="449"/>
      <c r="I555" s="449"/>
      <c r="J555" s="449"/>
      <c r="K555" s="449"/>
    </row>
    <row r="556" spans="1:11" x14ac:dyDescent="0.2">
      <c r="A556" s="405"/>
      <c r="B556" s="405"/>
      <c r="C556" s="405"/>
      <c r="D556" s="449"/>
      <c r="E556" s="449"/>
      <c r="F556" s="449"/>
      <c r="G556" s="449"/>
      <c r="H556" s="449"/>
      <c r="I556" s="449"/>
      <c r="J556" s="449"/>
      <c r="K556" s="449"/>
    </row>
    <row r="557" spans="1:11" x14ac:dyDescent="0.2">
      <c r="A557" s="405"/>
      <c r="B557" s="405"/>
      <c r="C557" s="405"/>
      <c r="D557" s="449"/>
      <c r="E557" s="449"/>
      <c r="F557" s="449"/>
      <c r="G557" s="449"/>
      <c r="H557" s="449"/>
      <c r="I557" s="449"/>
      <c r="J557" s="449"/>
      <c r="K557" s="449"/>
    </row>
    <row r="558" spans="1:11" x14ac:dyDescent="0.2">
      <c r="A558" s="405"/>
      <c r="B558" s="405"/>
      <c r="C558" s="405"/>
      <c r="D558" s="449"/>
      <c r="E558" s="449"/>
      <c r="F558" s="449"/>
      <c r="G558" s="449"/>
      <c r="H558" s="449"/>
      <c r="I558" s="449"/>
      <c r="J558" s="449"/>
      <c r="K558" s="449"/>
    </row>
    <row r="559" spans="1:11" x14ac:dyDescent="0.2">
      <c r="A559" s="405"/>
      <c r="B559" s="405"/>
      <c r="C559" s="405"/>
      <c r="D559" s="449"/>
      <c r="E559" s="449"/>
      <c r="F559" s="449"/>
      <c r="G559" s="449"/>
      <c r="H559" s="449"/>
      <c r="I559" s="449"/>
      <c r="J559" s="449"/>
      <c r="K559" s="449"/>
    </row>
    <row r="560" spans="1:11" x14ac:dyDescent="0.2">
      <c r="A560" s="405"/>
      <c r="B560" s="405"/>
      <c r="C560" s="405"/>
      <c r="D560" s="449"/>
      <c r="E560" s="449"/>
      <c r="F560" s="449"/>
      <c r="G560" s="449"/>
      <c r="H560" s="449"/>
      <c r="I560" s="449"/>
      <c r="J560" s="449"/>
      <c r="K560" s="449"/>
    </row>
    <row r="561" spans="1:11" x14ac:dyDescent="0.2">
      <c r="A561" s="405"/>
      <c r="B561" s="405"/>
      <c r="C561" s="405"/>
      <c r="D561" s="449"/>
      <c r="E561" s="449"/>
      <c r="F561" s="449"/>
      <c r="G561" s="449"/>
      <c r="H561" s="449"/>
      <c r="I561" s="449"/>
      <c r="J561" s="449"/>
      <c r="K561" s="449"/>
    </row>
    <row r="562" spans="1:11" x14ac:dyDescent="0.2">
      <c r="A562" s="405"/>
      <c r="B562" s="405"/>
      <c r="C562" s="405"/>
      <c r="D562" s="449"/>
      <c r="E562" s="449"/>
      <c r="F562" s="449"/>
      <c r="G562" s="449"/>
      <c r="H562" s="449"/>
      <c r="I562" s="449"/>
      <c r="J562" s="449"/>
      <c r="K562" s="449"/>
    </row>
    <row r="563" spans="1:11" x14ac:dyDescent="0.2">
      <c r="A563" s="405"/>
      <c r="B563" s="405"/>
      <c r="C563" s="405"/>
      <c r="D563" s="449"/>
      <c r="E563" s="449"/>
      <c r="F563" s="449"/>
      <c r="G563" s="449"/>
      <c r="H563" s="449"/>
      <c r="I563" s="449"/>
      <c r="J563" s="449"/>
      <c r="K563" s="449"/>
    </row>
    <row r="564" spans="1:11" x14ac:dyDescent="0.2">
      <c r="A564" s="405"/>
      <c r="B564" s="405"/>
      <c r="C564" s="405"/>
      <c r="D564" s="449"/>
      <c r="E564" s="449"/>
      <c r="F564" s="449"/>
      <c r="G564" s="449"/>
      <c r="H564" s="449"/>
      <c r="I564" s="449"/>
      <c r="J564" s="449"/>
      <c r="K564" s="449"/>
    </row>
    <row r="565" spans="1:11" x14ac:dyDescent="0.2">
      <c r="A565" s="405"/>
      <c r="B565" s="405"/>
      <c r="C565" s="405"/>
      <c r="D565" s="449"/>
      <c r="E565" s="449"/>
      <c r="F565" s="449"/>
      <c r="G565" s="449"/>
      <c r="H565" s="449"/>
      <c r="I565" s="449"/>
      <c r="J565" s="449"/>
      <c r="K565" s="449"/>
    </row>
    <row r="566" spans="1:11" x14ac:dyDescent="0.2">
      <c r="A566" s="405"/>
      <c r="B566" s="405"/>
      <c r="C566" s="405"/>
      <c r="D566" s="449"/>
      <c r="E566" s="449"/>
      <c r="F566" s="449"/>
      <c r="G566" s="449"/>
      <c r="H566" s="449"/>
      <c r="I566" s="449"/>
      <c r="J566" s="449"/>
      <c r="K566" s="449"/>
    </row>
    <row r="567" spans="1:11" x14ac:dyDescent="0.2">
      <c r="A567" s="405"/>
      <c r="B567" s="405"/>
      <c r="C567" s="405"/>
      <c r="D567" s="449"/>
      <c r="E567" s="449"/>
      <c r="F567" s="449"/>
      <c r="G567" s="449"/>
      <c r="H567" s="449"/>
      <c r="I567" s="449"/>
      <c r="J567" s="449"/>
      <c r="K567" s="449"/>
    </row>
    <row r="568" spans="1:11" x14ac:dyDescent="0.2">
      <c r="A568" s="405"/>
      <c r="B568" s="405"/>
      <c r="C568" s="405"/>
      <c r="D568" s="449"/>
      <c r="E568" s="449"/>
      <c r="F568" s="449"/>
      <c r="G568" s="449"/>
      <c r="H568" s="449"/>
      <c r="I568" s="449"/>
      <c r="J568" s="449"/>
      <c r="K568" s="449"/>
    </row>
    <row r="569" spans="1:11" x14ac:dyDescent="0.2">
      <c r="A569" s="405"/>
      <c r="B569" s="405"/>
      <c r="C569" s="405"/>
      <c r="D569" s="449"/>
      <c r="E569" s="449"/>
      <c r="F569" s="449"/>
      <c r="G569" s="449"/>
      <c r="H569" s="449"/>
      <c r="I569" s="449"/>
      <c r="J569" s="449"/>
      <c r="K569" s="449"/>
    </row>
    <row r="570" spans="1:11" x14ac:dyDescent="0.2">
      <c r="A570" s="405"/>
      <c r="B570" s="405"/>
      <c r="C570" s="405"/>
      <c r="D570" s="449"/>
      <c r="E570" s="449"/>
      <c r="F570" s="449"/>
      <c r="G570" s="449"/>
      <c r="H570" s="449"/>
      <c r="I570" s="449"/>
      <c r="J570" s="449"/>
      <c r="K570" s="449"/>
    </row>
    <row r="571" spans="1:11" x14ac:dyDescent="0.2">
      <c r="A571" s="405"/>
      <c r="B571" s="405"/>
      <c r="C571" s="405"/>
      <c r="D571" s="449"/>
      <c r="E571" s="449"/>
      <c r="F571" s="449"/>
      <c r="G571" s="449"/>
      <c r="H571" s="449"/>
      <c r="I571" s="449"/>
      <c r="J571" s="449"/>
      <c r="K571" s="449"/>
    </row>
    <row r="572" spans="1:11" x14ac:dyDescent="0.2">
      <c r="A572" s="405"/>
      <c r="B572" s="405"/>
      <c r="C572" s="405"/>
      <c r="D572" s="449"/>
      <c r="E572" s="449"/>
      <c r="F572" s="449"/>
      <c r="G572" s="449"/>
      <c r="H572" s="449"/>
      <c r="I572" s="449"/>
      <c r="J572" s="449"/>
      <c r="K572" s="449"/>
    </row>
    <row r="573" spans="1:11" x14ac:dyDescent="0.2">
      <c r="A573" s="405"/>
      <c r="B573" s="405"/>
      <c r="C573" s="405"/>
      <c r="D573" s="449"/>
      <c r="E573" s="449"/>
      <c r="F573" s="449"/>
      <c r="G573" s="449"/>
      <c r="H573" s="449"/>
      <c r="I573" s="449"/>
      <c r="J573" s="449"/>
      <c r="K573" s="449"/>
    </row>
    <row r="574" spans="1:11" x14ac:dyDescent="0.2">
      <c r="A574" s="405"/>
      <c r="B574" s="405"/>
      <c r="C574" s="405"/>
      <c r="D574" s="449"/>
      <c r="E574" s="449"/>
      <c r="F574" s="449"/>
      <c r="G574" s="449"/>
      <c r="H574" s="449"/>
      <c r="I574" s="449"/>
      <c r="J574" s="449"/>
      <c r="K574" s="449"/>
    </row>
    <row r="575" spans="1:11" x14ac:dyDescent="0.2">
      <c r="A575" s="405"/>
      <c r="B575" s="405"/>
      <c r="C575" s="405"/>
      <c r="D575" s="449"/>
      <c r="E575" s="449"/>
      <c r="F575" s="449"/>
      <c r="G575" s="449"/>
      <c r="H575" s="449"/>
      <c r="I575" s="449"/>
      <c r="J575" s="449"/>
      <c r="K575" s="449"/>
    </row>
    <row r="576" spans="1:11" x14ac:dyDescent="0.2">
      <c r="A576" s="405"/>
      <c r="B576" s="405"/>
      <c r="C576" s="405"/>
      <c r="D576" s="449"/>
      <c r="E576" s="449"/>
      <c r="F576" s="449"/>
      <c r="G576" s="449"/>
      <c r="H576" s="449"/>
      <c r="I576" s="449"/>
      <c r="J576" s="449"/>
      <c r="K576" s="449"/>
    </row>
    <row r="577" spans="1:11" x14ac:dyDescent="0.2">
      <c r="A577" s="405"/>
      <c r="B577" s="405"/>
      <c r="C577" s="405"/>
      <c r="D577" s="449"/>
      <c r="E577" s="449"/>
      <c r="F577" s="449"/>
      <c r="G577" s="449"/>
      <c r="H577" s="449"/>
      <c r="I577" s="449"/>
      <c r="J577" s="449"/>
      <c r="K577" s="449"/>
    </row>
    <row r="578" spans="1:11" x14ac:dyDescent="0.2">
      <c r="A578" s="405"/>
      <c r="B578" s="405"/>
      <c r="C578" s="405"/>
      <c r="D578" s="449"/>
      <c r="E578" s="449"/>
      <c r="F578" s="449"/>
      <c r="G578" s="449"/>
      <c r="H578" s="449"/>
      <c r="I578" s="449"/>
      <c r="J578" s="449"/>
      <c r="K578" s="449"/>
    </row>
    <row r="579" spans="1:11" x14ac:dyDescent="0.2">
      <c r="A579" s="405"/>
      <c r="B579" s="405"/>
      <c r="C579" s="405"/>
      <c r="D579" s="449"/>
      <c r="E579" s="449"/>
      <c r="F579" s="449"/>
      <c r="G579" s="449"/>
      <c r="H579" s="449"/>
      <c r="I579" s="449"/>
      <c r="J579" s="449"/>
      <c r="K579" s="449"/>
    </row>
    <row r="580" spans="1:11" x14ac:dyDescent="0.2">
      <c r="A580" s="405"/>
      <c r="B580" s="405"/>
      <c r="C580" s="405"/>
      <c r="D580" s="449"/>
      <c r="E580" s="449"/>
      <c r="F580" s="449"/>
      <c r="G580" s="449"/>
      <c r="H580" s="449"/>
      <c r="I580" s="449"/>
      <c r="J580" s="449"/>
      <c r="K580" s="449"/>
    </row>
    <row r="581" spans="1:11" x14ac:dyDescent="0.2">
      <c r="A581" s="405"/>
      <c r="B581" s="405"/>
      <c r="C581" s="405"/>
      <c r="D581" s="449"/>
      <c r="E581" s="449"/>
      <c r="F581" s="449"/>
      <c r="G581" s="449"/>
      <c r="H581" s="449"/>
      <c r="I581" s="449"/>
      <c r="J581" s="449"/>
      <c r="K581" s="449"/>
    </row>
    <row r="582" spans="1:11" x14ac:dyDescent="0.2">
      <c r="A582" s="405"/>
      <c r="B582" s="405"/>
      <c r="C582" s="405"/>
      <c r="D582" s="449"/>
      <c r="E582" s="449"/>
      <c r="F582" s="449"/>
      <c r="G582" s="449"/>
      <c r="H582" s="449"/>
      <c r="I582" s="449"/>
      <c r="J582" s="449"/>
      <c r="K582" s="449"/>
    </row>
    <row r="583" spans="1:11" x14ac:dyDescent="0.2">
      <c r="A583" s="405"/>
      <c r="B583" s="405"/>
      <c r="C583" s="405"/>
      <c r="D583" s="449"/>
      <c r="E583" s="449"/>
      <c r="F583" s="449"/>
      <c r="G583" s="449"/>
      <c r="H583" s="449"/>
      <c r="I583" s="449"/>
      <c r="J583" s="449"/>
      <c r="K583" s="449"/>
    </row>
    <row r="584" spans="1:11" x14ac:dyDescent="0.2">
      <c r="A584" s="405"/>
      <c r="B584" s="405"/>
      <c r="C584" s="405"/>
      <c r="D584" s="449"/>
      <c r="E584" s="449"/>
      <c r="F584" s="449"/>
      <c r="G584" s="449"/>
      <c r="H584" s="449"/>
      <c r="I584" s="449"/>
      <c r="J584" s="449"/>
      <c r="K584" s="449"/>
    </row>
    <row r="585" spans="1:11" x14ac:dyDescent="0.2">
      <c r="A585" s="405"/>
      <c r="B585" s="405"/>
      <c r="C585" s="405"/>
      <c r="D585" s="449"/>
      <c r="E585" s="449"/>
      <c r="F585" s="449"/>
      <c r="G585" s="449"/>
      <c r="H585" s="449"/>
      <c r="I585" s="449"/>
      <c r="J585" s="449"/>
      <c r="K585" s="449"/>
    </row>
    <row r="586" spans="1:11" x14ac:dyDescent="0.2">
      <c r="A586" s="405"/>
      <c r="B586" s="405"/>
      <c r="C586" s="405"/>
      <c r="D586" s="449"/>
      <c r="E586" s="449"/>
      <c r="F586" s="449"/>
      <c r="G586" s="449"/>
      <c r="H586" s="449"/>
      <c r="I586" s="449"/>
      <c r="J586" s="449"/>
      <c r="K586" s="449"/>
    </row>
    <row r="587" spans="1:11" x14ac:dyDescent="0.2">
      <c r="A587" s="405"/>
      <c r="B587" s="405"/>
      <c r="C587" s="405"/>
      <c r="D587" s="449"/>
      <c r="E587" s="449"/>
      <c r="F587" s="449"/>
      <c r="G587" s="449"/>
      <c r="H587" s="449"/>
      <c r="I587" s="449"/>
      <c r="J587" s="449"/>
      <c r="K587" s="449"/>
    </row>
    <row r="588" spans="1:11" x14ac:dyDescent="0.2">
      <c r="A588" s="405"/>
      <c r="B588" s="405"/>
      <c r="C588" s="405"/>
      <c r="D588" s="449"/>
      <c r="E588" s="449"/>
      <c r="F588" s="449"/>
      <c r="G588" s="449"/>
      <c r="H588" s="449"/>
      <c r="I588" s="449"/>
      <c r="J588" s="449"/>
      <c r="K588" s="449"/>
    </row>
    <row r="589" spans="1:11" x14ac:dyDescent="0.2">
      <c r="A589" s="405"/>
      <c r="B589" s="405"/>
      <c r="C589" s="405"/>
      <c r="D589" s="449"/>
      <c r="E589" s="449"/>
      <c r="F589" s="449"/>
      <c r="G589" s="449"/>
      <c r="H589" s="449"/>
      <c r="I589" s="449"/>
      <c r="J589" s="449"/>
      <c r="K589" s="449"/>
    </row>
    <row r="590" spans="1:11" x14ac:dyDescent="0.2">
      <c r="A590" s="405"/>
      <c r="B590" s="405"/>
      <c r="C590" s="405"/>
      <c r="D590" s="449"/>
      <c r="E590" s="449"/>
      <c r="F590" s="449"/>
      <c r="G590" s="449"/>
      <c r="H590" s="449"/>
      <c r="I590" s="449"/>
      <c r="J590" s="449"/>
      <c r="K590" s="449"/>
    </row>
    <row r="591" spans="1:11" x14ac:dyDescent="0.2">
      <c r="A591" s="405"/>
      <c r="B591" s="405"/>
      <c r="C591" s="405"/>
      <c r="D591" s="449"/>
      <c r="E591" s="449"/>
      <c r="F591" s="449"/>
      <c r="G591" s="449"/>
      <c r="H591" s="449"/>
      <c r="I591" s="449"/>
      <c r="J591" s="449"/>
      <c r="K591" s="449"/>
    </row>
    <row r="592" spans="1:11" x14ac:dyDescent="0.2">
      <c r="A592" s="405"/>
      <c r="B592" s="405"/>
      <c r="C592" s="405"/>
      <c r="D592" s="449"/>
      <c r="E592" s="449"/>
      <c r="F592" s="449"/>
      <c r="G592" s="449"/>
      <c r="H592" s="449"/>
      <c r="I592" s="449"/>
      <c r="J592" s="449"/>
      <c r="K592" s="449"/>
    </row>
    <row r="593" spans="1:11" x14ac:dyDescent="0.2">
      <c r="A593" s="405"/>
      <c r="B593" s="405"/>
      <c r="C593" s="405"/>
      <c r="D593" s="449"/>
      <c r="E593" s="449"/>
      <c r="F593" s="449"/>
      <c r="G593" s="449"/>
      <c r="H593" s="449"/>
      <c r="I593" s="449"/>
      <c r="J593" s="449"/>
      <c r="K593" s="449"/>
    </row>
    <row r="594" spans="1:11" x14ac:dyDescent="0.2">
      <c r="A594" s="405"/>
      <c r="B594" s="405"/>
      <c r="C594" s="405"/>
      <c r="D594" s="449"/>
      <c r="E594" s="449"/>
      <c r="F594" s="449"/>
      <c r="G594" s="449"/>
      <c r="H594" s="449"/>
      <c r="I594" s="449"/>
      <c r="J594" s="449"/>
      <c r="K594" s="449"/>
    </row>
    <row r="595" spans="1:11" x14ac:dyDescent="0.2">
      <c r="A595" s="405"/>
      <c r="B595" s="405"/>
      <c r="C595" s="405"/>
      <c r="D595" s="449"/>
      <c r="E595" s="449"/>
      <c r="F595" s="449"/>
      <c r="G595" s="449"/>
      <c r="H595" s="449"/>
      <c r="I595" s="449"/>
      <c r="J595" s="449"/>
      <c r="K595" s="449"/>
    </row>
    <row r="596" spans="1:11" x14ac:dyDescent="0.2">
      <c r="A596" s="405"/>
      <c r="B596" s="405"/>
      <c r="C596" s="405"/>
      <c r="D596" s="449"/>
      <c r="E596" s="449"/>
      <c r="F596" s="449"/>
      <c r="G596" s="449"/>
      <c r="H596" s="449"/>
      <c r="I596" s="449"/>
      <c r="J596" s="449"/>
      <c r="K596" s="449"/>
    </row>
    <row r="597" spans="1:11" x14ac:dyDescent="0.2">
      <c r="A597" s="405"/>
      <c r="B597" s="405"/>
      <c r="C597" s="405"/>
      <c r="D597" s="449"/>
      <c r="E597" s="449"/>
      <c r="F597" s="449"/>
      <c r="G597" s="449"/>
      <c r="H597" s="449"/>
      <c r="I597" s="449"/>
      <c r="J597" s="449"/>
      <c r="K597" s="449"/>
    </row>
    <row r="598" spans="1:11" x14ac:dyDescent="0.2">
      <c r="A598" s="405"/>
      <c r="B598" s="405"/>
      <c r="C598" s="405"/>
      <c r="D598" s="449"/>
      <c r="E598" s="449"/>
      <c r="F598" s="449"/>
      <c r="G598" s="449"/>
      <c r="H598" s="449"/>
      <c r="I598" s="449"/>
      <c r="J598" s="449"/>
      <c r="K598" s="449"/>
    </row>
    <row r="599" spans="1:11" x14ac:dyDescent="0.2">
      <c r="A599" s="405"/>
      <c r="B599" s="405"/>
      <c r="C599" s="405"/>
      <c r="D599" s="449"/>
      <c r="E599" s="449"/>
      <c r="F599" s="449"/>
      <c r="G599" s="449"/>
      <c r="H599" s="449"/>
      <c r="I599" s="449"/>
      <c r="J599" s="449"/>
      <c r="K599" s="449"/>
    </row>
    <row r="600" spans="1:11" x14ac:dyDescent="0.2">
      <c r="A600" s="405"/>
      <c r="B600" s="405"/>
      <c r="C600" s="405"/>
      <c r="D600" s="449"/>
      <c r="E600" s="449"/>
      <c r="F600" s="449"/>
      <c r="G600" s="449"/>
      <c r="H600" s="449"/>
      <c r="I600" s="449"/>
      <c r="J600" s="449"/>
      <c r="K600" s="449"/>
    </row>
    <row r="601" spans="1:11" x14ac:dyDescent="0.2">
      <c r="A601" s="405"/>
      <c r="B601" s="405"/>
      <c r="C601" s="405"/>
      <c r="D601" s="449"/>
      <c r="E601" s="449"/>
      <c r="F601" s="449"/>
      <c r="G601" s="449"/>
      <c r="H601" s="449"/>
      <c r="I601" s="449"/>
      <c r="J601" s="449"/>
      <c r="K601" s="449"/>
    </row>
    <row r="602" spans="1:11" x14ac:dyDescent="0.2">
      <c r="A602" s="405"/>
      <c r="B602" s="405"/>
      <c r="C602" s="405"/>
      <c r="D602" s="449"/>
      <c r="E602" s="449"/>
      <c r="F602" s="449"/>
      <c r="G602" s="449"/>
      <c r="H602" s="449"/>
      <c r="I602" s="449"/>
      <c r="J602" s="449"/>
      <c r="K602" s="449"/>
    </row>
    <row r="603" spans="1:11" x14ac:dyDescent="0.2">
      <c r="A603" s="405"/>
      <c r="B603" s="405"/>
      <c r="C603" s="405"/>
      <c r="D603" s="449"/>
      <c r="E603" s="449"/>
      <c r="F603" s="449"/>
      <c r="G603" s="449"/>
      <c r="H603" s="449"/>
      <c r="I603" s="449"/>
      <c r="J603" s="449"/>
      <c r="K603" s="449"/>
    </row>
    <row r="604" spans="1:11" x14ac:dyDescent="0.2">
      <c r="A604" s="405"/>
      <c r="B604" s="405"/>
      <c r="C604" s="405"/>
      <c r="D604" s="449"/>
      <c r="E604" s="449"/>
      <c r="F604" s="449"/>
      <c r="G604" s="449"/>
      <c r="H604" s="449"/>
      <c r="I604" s="449"/>
      <c r="J604" s="449"/>
      <c r="K604" s="449"/>
    </row>
    <row r="605" spans="1:11" x14ac:dyDescent="0.2">
      <c r="A605" s="405"/>
      <c r="B605" s="405"/>
      <c r="C605" s="405"/>
      <c r="D605" s="449"/>
      <c r="E605" s="449"/>
      <c r="F605" s="449"/>
      <c r="G605" s="449"/>
      <c r="H605" s="449"/>
      <c r="I605" s="449"/>
      <c r="J605" s="449"/>
      <c r="K605" s="449"/>
    </row>
    <row r="606" spans="1:11" x14ac:dyDescent="0.2">
      <c r="A606" s="405"/>
      <c r="B606" s="405"/>
      <c r="C606" s="405"/>
      <c r="D606" s="449"/>
      <c r="E606" s="449"/>
      <c r="F606" s="449"/>
      <c r="G606" s="449"/>
      <c r="H606" s="449"/>
      <c r="I606" s="449"/>
      <c r="J606" s="449"/>
      <c r="K606" s="449"/>
    </row>
    <row r="607" spans="1:11" x14ac:dyDescent="0.2">
      <c r="A607" s="405"/>
      <c r="B607" s="405"/>
      <c r="C607" s="405"/>
      <c r="D607" s="449"/>
      <c r="E607" s="449"/>
      <c r="F607" s="449"/>
      <c r="G607" s="449"/>
      <c r="H607" s="449"/>
      <c r="I607" s="449"/>
      <c r="J607" s="449"/>
      <c r="K607" s="449"/>
    </row>
    <row r="608" spans="1:11" x14ac:dyDescent="0.2">
      <c r="A608" s="405"/>
      <c r="B608" s="405"/>
      <c r="C608" s="405"/>
      <c r="D608" s="449"/>
      <c r="E608" s="449"/>
      <c r="F608" s="449"/>
      <c r="G608" s="449"/>
      <c r="H608" s="449"/>
      <c r="I608" s="449"/>
      <c r="J608" s="449"/>
      <c r="K608" s="449"/>
    </row>
    <row r="609" spans="1:11" x14ac:dyDescent="0.2">
      <c r="A609" s="405"/>
      <c r="B609" s="405"/>
      <c r="C609" s="405"/>
      <c r="D609" s="449"/>
      <c r="E609" s="449"/>
      <c r="F609" s="449"/>
      <c r="G609" s="449"/>
      <c r="H609" s="449"/>
      <c r="I609" s="449"/>
      <c r="J609" s="449"/>
      <c r="K609" s="449"/>
    </row>
    <row r="610" spans="1:11" x14ac:dyDescent="0.2">
      <c r="A610" s="405"/>
      <c r="B610" s="405"/>
      <c r="C610" s="405"/>
      <c r="D610" s="449"/>
      <c r="E610" s="449"/>
      <c r="F610" s="449"/>
      <c r="G610" s="449"/>
      <c r="H610" s="449"/>
      <c r="I610" s="449"/>
      <c r="J610" s="449"/>
      <c r="K610" s="449"/>
    </row>
    <row r="611" spans="1:11" x14ac:dyDescent="0.2">
      <c r="A611" s="405"/>
      <c r="B611" s="405"/>
      <c r="C611" s="405"/>
      <c r="D611" s="449"/>
      <c r="E611" s="449"/>
      <c r="F611" s="449"/>
      <c r="G611" s="449"/>
      <c r="H611" s="449"/>
      <c r="I611" s="449"/>
      <c r="J611" s="449"/>
      <c r="K611" s="449"/>
    </row>
    <row r="612" spans="1:11" x14ac:dyDescent="0.2">
      <c r="A612" s="405"/>
      <c r="B612" s="405"/>
      <c r="C612" s="405"/>
      <c r="D612" s="449"/>
      <c r="E612" s="449"/>
      <c r="F612" s="449"/>
      <c r="G612" s="449"/>
      <c r="H612" s="449"/>
      <c r="I612" s="449"/>
      <c r="J612" s="449"/>
      <c r="K612" s="449"/>
    </row>
    <row r="613" spans="1:11" x14ac:dyDescent="0.2">
      <c r="A613" s="405"/>
      <c r="B613" s="405"/>
      <c r="C613" s="405"/>
      <c r="D613" s="449"/>
      <c r="E613" s="449"/>
      <c r="F613" s="449"/>
      <c r="G613" s="449"/>
      <c r="H613" s="449"/>
      <c r="I613" s="449"/>
      <c r="J613" s="449"/>
      <c r="K613" s="449"/>
    </row>
    <row r="614" spans="1:11" x14ac:dyDescent="0.2">
      <c r="A614" s="405"/>
      <c r="B614" s="405"/>
      <c r="C614" s="405"/>
      <c r="D614" s="449"/>
      <c r="E614" s="449"/>
      <c r="F614" s="449"/>
      <c r="G614" s="449"/>
      <c r="H614" s="449"/>
      <c r="I614" s="449"/>
      <c r="J614" s="449"/>
      <c r="K614" s="449"/>
    </row>
    <row r="615" spans="1:11" x14ac:dyDescent="0.2">
      <c r="A615" s="405"/>
      <c r="B615" s="405"/>
      <c r="C615" s="405"/>
      <c r="D615" s="449"/>
      <c r="E615" s="449"/>
      <c r="F615" s="449"/>
      <c r="G615" s="449"/>
      <c r="H615" s="449"/>
      <c r="I615" s="449"/>
      <c r="J615" s="449"/>
      <c r="K615" s="449"/>
    </row>
    <row r="616" spans="1:11" x14ac:dyDescent="0.2">
      <c r="A616" s="405"/>
      <c r="B616" s="405"/>
      <c r="C616" s="405"/>
      <c r="D616" s="449"/>
      <c r="E616" s="449"/>
      <c r="F616" s="449"/>
      <c r="G616" s="449"/>
      <c r="H616" s="449"/>
      <c r="I616" s="449"/>
      <c r="J616" s="449"/>
      <c r="K616" s="449"/>
    </row>
    <row r="617" spans="1:11" x14ac:dyDescent="0.2">
      <c r="A617" s="405"/>
      <c r="B617" s="405"/>
      <c r="C617" s="405"/>
      <c r="D617" s="449"/>
      <c r="E617" s="449"/>
      <c r="F617" s="449"/>
      <c r="G617" s="449"/>
      <c r="H617" s="449"/>
      <c r="I617" s="449"/>
      <c r="J617" s="449"/>
      <c r="K617" s="449"/>
    </row>
    <row r="618" spans="1:11" x14ac:dyDescent="0.2">
      <c r="A618" s="405"/>
      <c r="B618" s="405"/>
      <c r="C618" s="405"/>
      <c r="D618" s="449"/>
      <c r="E618" s="449"/>
      <c r="F618" s="449"/>
      <c r="G618" s="449"/>
      <c r="H618" s="449"/>
      <c r="I618" s="449"/>
      <c r="J618" s="449"/>
      <c r="K618" s="449"/>
    </row>
    <row r="619" spans="1:11" x14ac:dyDescent="0.2">
      <c r="A619" s="405"/>
      <c r="B619" s="405"/>
      <c r="C619" s="405"/>
      <c r="D619" s="449"/>
      <c r="E619" s="449"/>
      <c r="F619" s="449"/>
      <c r="G619" s="449"/>
      <c r="H619" s="449"/>
      <c r="I619" s="449"/>
      <c r="J619" s="449"/>
      <c r="K619" s="449"/>
    </row>
    <row r="620" spans="1:11" x14ac:dyDescent="0.2">
      <c r="A620" s="405"/>
      <c r="B620" s="405"/>
      <c r="C620" s="405"/>
      <c r="D620" s="449"/>
      <c r="E620" s="449"/>
      <c r="F620" s="449"/>
      <c r="G620" s="449"/>
      <c r="H620" s="449"/>
      <c r="I620" s="449"/>
      <c r="J620" s="449"/>
      <c r="K620" s="449"/>
    </row>
    <row r="621" spans="1:11" x14ac:dyDescent="0.2">
      <c r="A621" s="405"/>
      <c r="B621" s="405"/>
      <c r="C621" s="405"/>
      <c r="D621" s="449"/>
      <c r="E621" s="449"/>
      <c r="F621" s="449"/>
      <c r="G621" s="449"/>
      <c r="H621" s="449"/>
      <c r="I621" s="449"/>
      <c r="J621" s="449"/>
      <c r="K621" s="449"/>
    </row>
    <row r="622" spans="1:11" x14ac:dyDescent="0.2">
      <c r="A622" s="405"/>
      <c r="B622" s="405"/>
      <c r="C622" s="405"/>
      <c r="D622" s="449"/>
      <c r="E622" s="449"/>
      <c r="F622" s="449"/>
      <c r="G622" s="449"/>
      <c r="H622" s="449"/>
      <c r="I622" s="449"/>
      <c r="J622" s="449"/>
      <c r="K622" s="449"/>
    </row>
    <row r="623" spans="1:11" x14ac:dyDescent="0.2">
      <c r="A623" s="405"/>
      <c r="B623" s="405"/>
      <c r="C623" s="405"/>
      <c r="D623" s="449"/>
      <c r="E623" s="449"/>
      <c r="F623" s="449"/>
      <c r="G623" s="449"/>
      <c r="H623" s="449"/>
      <c r="I623" s="449"/>
      <c r="J623" s="449"/>
      <c r="K623" s="449"/>
    </row>
    <row r="624" spans="1:11" x14ac:dyDescent="0.2">
      <c r="A624" s="405"/>
      <c r="B624" s="405"/>
      <c r="C624" s="405"/>
      <c r="D624" s="449"/>
      <c r="E624" s="449"/>
      <c r="F624" s="449"/>
      <c r="G624" s="449"/>
      <c r="H624" s="449"/>
      <c r="I624" s="449"/>
      <c r="J624" s="449"/>
      <c r="K624" s="449"/>
    </row>
    <row r="625" spans="1:11" x14ac:dyDescent="0.2">
      <c r="A625" s="405"/>
      <c r="B625" s="405"/>
      <c r="C625" s="405"/>
      <c r="D625" s="449"/>
      <c r="E625" s="449"/>
      <c r="F625" s="449"/>
      <c r="G625" s="449"/>
      <c r="H625" s="449"/>
      <c r="I625" s="449"/>
      <c r="J625" s="449"/>
      <c r="K625" s="449"/>
    </row>
    <row r="626" spans="1:11" x14ac:dyDescent="0.2">
      <c r="A626" s="405"/>
      <c r="B626" s="405"/>
      <c r="C626" s="405"/>
      <c r="D626" s="449"/>
      <c r="E626" s="449"/>
      <c r="F626" s="449"/>
      <c r="G626" s="449"/>
      <c r="H626" s="449"/>
      <c r="I626" s="449"/>
      <c r="J626" s="449"/>
      <c r="K626" s="449"/>
    </row>
    <row r="627" spans="1:11" x14ac:dyDescent="0.2">
      <c r="A627" s="405"/>
      <c r="B627" s="405"/>
      <c r="C627" s="405"/>
      <c r="D627" s="449"/>
      <c r="E627" s="449"/>
      <c r="F627" s="449"/>
      <c r="G627" s="449"/>
      <c r="H627" s="449"/>
      <c r="I627" s="449"/>
      <c r="J627" s="449"/>
      <c r="K627" s="449"/>
    </row>
    <row r="628" spans="1:11" x14ac:dyDescent="0.2">
      <c r="A628" s="405"/>
      <c r="B628" s="405"/>
      <c r="C628" s="405"/>
      <c r="D628" s="449"/>
      <c r="E628" s="449"/>
      <c r="F628" s="449"/>
      <c r="G628" s="449"/>
      <c r="H628" s="449"/>
      <c r="I628" s="449"/>
      <c r="J628" s="449"/>
      <c r="K628" s="449"/>
    </row>
    <row r="629" spans="1:11" x14ac:dyDescent="0.2">
      <c r="A629" s="405"/>
      <c r="B629" s="405"/>
      <c r="C629" s="405"/>
      <c r="D629" s="449"/>
      <c r="E629" s="449"/>
      <c r="F629" s="449"/>
      <c r="G629" s="449"/>
      <c r="H629" s="449"/>
      <c r="I629" s="449"/>
      <c r="J629" s="449"/>
      <c r="K629" s="449"/>
    </row>
    <row r="630" spans="1:11" x14ac:dyDescent="0.2">
      <c r="A630" s="405"/>
      <c r="B630" s="405"/>
      <c r="C630" s="405"/>
      <c r="D630" s="449"/>
      <c r="E630" s="449"/>
      <c r="F630" s="449"/>
      <c r="G630" s="449"/>
      <c r="H630" s="449"/>
      <c r="I630" s="449"/>
      <c r="J630" s="449"/>
      <c r="K630" s="449"/>
    </row>
    <row r="631" spans="1:11" x14ac:dyDescent="0.2">
      <c r="A631" s="405"/>
      <c r="B631" s="405"/>
      <c r="C631" s="405"/>
      <c r="D631" s="449"/>
      <c r="E631" s="449"/>
      <c r="F631" s="449"/>
      <c r="G631" s="449"/>
      <c r="H631" s="449"/>
      <c r="I631" s="449"/>
      <c r="J631" s="449"/>
      <c r="K631" s="449"/>
    </row>
    <row r="632" spans="1:11" x14ac:dyDescent="0.2">
      <c r="A632" s="405"/>
      <c r="B632" s="405"/>
      <c r="C632" s="405"/>
      <c r="D632" s="449"/>
      <c r="E632" s="449"/>
      <c r="F632" s="449"/>
      <c r="G632" s="449"/>
      <c r="H632" s="449"/>
      <c r="I632" s="449"/>
      <c r="J632" s="449"/>
      <c r="K632" s="449"/>
    </row>
    <row r="633" spans="1:11" x14ac:dyDescent="0.2">
      <c r="A633" s="405"/>
      <c r="B633" s="405"/>
      <c r="C633" s="405"/>
      <c r="D633" s="449"/>
      <c r="E633" s="449"/>
      <c r="F633" s="449"/>
      <c r="G633" s="449"/>
      <c r="H633" s="449"/>
      <c r="I633" s="449"/>
      <c r="J633" s="449"/>
      <c r="K633" s="449"/>
    </row>
    <row r="634" spans="1:11" x14ac:dyDescent="0.2">
      <c r="A634" s="405"/>
      <c r="B634" s="405"/>
      <c r="C634" s="405"/>
      <c r="D634" s="449"/>
      <c r="E634" s="449"/>
      <c r="F634" s="449"/>
      <c r="G634" s="449"/>
      <c r="H634" s="449"/>
      <c r="I634" s="449"/>
      <c r="J634" s="449"/>
      <c r="K634" s="449"/>
    </row>
    <row r="635" spans="1:11" x14ac:dyDescent="0.2">
      <c r="A635" s="405"/>
      <c r="B635" s="405"/>
      <c r="C635" s="405"/>
      <c r="D635" s="449"/>
      <c r="E635" s="449"/>
      <c r="F635" s="449"/>
      <c r="G635" s="449"/>
      <c r="H635" s="449"/>
      <c r="I635" s="449"/>
      <c r="J635" s="449"/>
      <c r="K635" s="449"/>
    </row>
    <row r="636" spans="1:11" x14ac:dyDescent="0.2">
      <c r="A636" s="405"/>
      <c r="B636" s="405"/>
      <c r="C636" s="405"/>
      <c r="D636" s="449"/>
      <c r="E636" s="449"/>
      <c r="F636" s="449"/>
      <c r="G636" s="449"/>
      <c r="H636" s="449"/>
      <c r="I636" s="449"/>
      <c r="J636" s="449"/>
      <c r="K636" s="449"/>
    </row>
    <row r="637" spans="1:11" x14ac:dyDescent="0.2">
      <c r="A637" s="405"/>
      <c r="B637" s="405"/>
      <c r="C637" s="405"/>
      <c r="D637" s="449"/>
      <c r="E637" s="449"/>
      <c r="F637" s="449"/>
      <c r="G637" s="449"/>
      <c r="H637" s="449"/>
      <c r="I637" s="449"/>
      <c r="J637" s="449"/>
      <c r="K637" s="449"/>
    </row>
    <row r="638" spans="1:11" x14ac:dyDescent="0.2">
      <c r="A638" s="405"/>
      <c r="B638" s="405"/>
      <c r="C638" s="405"/>
      <c r="D638" s="449"/>
      <c r="E638" s="449"/>
      <c r="F638" s="449"/>
      <c r="G638" s="449"/>
      <c r="H638" s="449"/>
      <c r="I638" s="449"/>
      <c r="J638" s="449"/>
      <c r="K638" s="449"/>
    </row>
    <row r="639" spans="1:11" x14ac:dyDescent="0.2">
      <c r="A639" s="405"/>
      <c r="B639" s="405"/>
      <c r="C639" s="405"/>
      <c r="D639" s="449"/>
      <c r="E639" s="449"/>
      <c r="F639" s="449"/>
      <c r="G639" s="449"/>
      <c r="H639" s="449"/>
      <c r="I639" s="449"/>
      <c r="J639" s="449"/>
      <c r="K639" s="449"/>
    </row>
    <row r="640" spans="1:11" x14ac:dyDescent="0.2">
      <c r="A640" s="405"/>
      <c r="B640" s="405"/>
      <c r="C640" s="405"/>
      <c r="D640" s="449"/>
      <c r="E640" s="449"/>
      <c r="F640" s="449"/>
      <c r="G640" s="449"/>
      <c r="H640" s="449"/>
      <c r="I640" s="449"/>
      <c r="J640" s="449"/>
      <c r="K640" s="449"/>
    </row>
    <row r="641" spans="1:11" x14ac:dyDescent="0.2">
      <c r="A641" s="405"/>
      <c r="B641" s="405"/>
      <c r="C641" s="405"/>
      <c r="D641" s="449"/>
      <c r="E641" s="449"/>
      <c r="F641" s="449"/>
      <c r="G641" s="449"/>
      <c r="H641" s="449"/>
      <c r="I641" s="449"/>
      <c r="J641" s="449"/>
      <c r="K641" s="449"/>
    </row>
    <row r="642" spans="1:11" x14ac:dyDescent="0.2">
      <c r="A642" s="405"/>
      <c r="B642" s="405"/>
      <c r="C642" s="405"/>
      <c r="D642" s="449"/>
      <c r="E642" s="449"/>
      <c r="F642" s="449"/>
      <c r="G642" s="449"/>
      <c r="H642" s="449"/>
      <c r="I642" s="449"/>
      <c r="J642" s="449"/>
      <c r="K642" s="449"/>
    </row>
    <row r="643" spans="1:11" x14ac:dyDescent="0.2">
      <c r="A643" s="405"/>
      <c r="B643" s="405"/>
      <c r="C643" s="405"/>
      <c r="D643" s="449"/>
      <c r="E643" s="449"/>
      <c r="F643" s="449"/>
      <c r="G643" s="449"/>
      <c r="H643" s="449"/>
      <c r="I643" s="449"/>
      <c r="J643" s="449"/>
      <c r="K643" s="449"/>
    </row>
    <row r="644" spans="1:11" x14ac:dyDescent="0.2">
      <c r="A644" s="405"/>
      <c r="B644" s="405"/>
      <c r="C644" s="405"/>
      <c r="D644" s="449"/>
      <c r="E644" s="449"/>
      <c r="F644" s="449"/>
      <c r="G644" s="449"/>
      <c r="H644" s="449"/>
      <c r="I644" s="449"/>
      <c r="J644" s="449"/>
      <c r="K644" s="449"/>
    </row>
    <row r="645" spans="1:11" x14ac:dyDescent="0.2">
      <c r="A645" s="405"/>
      <c r="B645" s="405"/>
      <c r="C645" s="405"/>
      <c r="D645" s="449"/>
      <c r="E645" s="449"/>
      <c r="F645" s="449"/>
      <c r="G645" s="449"/>
      <c r="H645" s="449"/>
      <c r="I645" s="449"/>
      <c r="J645" s="449"/>
      <c r="K645" s="449"/>
    </row>
    <row r="646" spans="1:11" x14ac:dyDescent="0.2">
      <c r="A646" s="405"/>
      <c r="B646" s="405"/>
      <c r="C646" s="405"/>
      <c r="D646" s="449"/>
      <c r="E646" s="449"/>
      <c r="F646" s="449"/>
      <c r="G646" s="449"/>
      <c r="H646" s="449"/>
      <c r="I646" s="449"/>
      <c r="J646" s="449"/>
      <c r="K646" s="449"/>
    </row>
    <row r="647" spans="1:11" x14ac:dyDescent="0.2">
      <c r="A647" s="405"/>
      <c r="B647" s="405"/>
      <c r="C647" s="405"/>
      <c r="D647" s="449"/>
      <c r="E647" s="449"/>
      <c r="F647" s="449"/>
      <c r="G647" s="449"/>
      <c r="H647" s="449"/>
      <c r="I647" s="449"/>
      <c r="J647" s="449"/>
      <c r="K647" s="449"/>
    </row>
    <row r="648" spans="1:11" x14ac:dyDescent="0.2">
      <c r="A648" s="405"/>
      <c r="B648" s="405"/>
      <c r="C648" s="405"/>
      <c r="D648" s="449"/>
      <c r="E648" s="449"/>
      <c r="F648" s="449"/>
      <c r="G648" s="449"/>
      <c r="H648" s="449"/>
      <c r="I648" s="449"/>
      <c r="J648" s="449"/>
      <c r="K648" s="449"/>
    </row>
    <row r="649" spans="1:11" x14ac:dyDescent="0.2">
      <c r="A649" s="405"/>
      <c r="B649" s="405"/>
      <c r="C649" s="405"/>
      <c r="D649" s="449"/>
      <c r="E649" s="449"/>
      <c r="F649" s="449"/>
      <c r="G649" s="449"/>
      <c r="H649" s="449"/>
      <c r="I649" s="449"/>
      <c r="J649" s="449"/>
      <c r="K649" s="449"/>
    </row>
    <row r="650" spans="1:11" x14ac:dyDescent="0.2">
      <c r="A650" s="405"/>
      <c r="B650" s="405"/>
      <c r="C650" s="405"/>
      <c r="D650" s="449"/>
      <c r="E650" s="449"/>
      <c r="F650" s="449"/>
      <c r="G650" s="449"/>
      <c r="H650" s="449"/>
      <c r="I650" s="449"/>
      <c r="J650" s="449"/>
      <c r="K650" s="449"/>
    </row>
    <row r="651" spans="1:11" x14ac:dyDescent="0.2">
      <c r="A651" s="405"/>
      <c r="B651" s="405"/>
      <c r="C651" s="405"/>
      <c r="D651" s="449"/>
      <c r="E651" s="449"/>
      <c r="F651" s="449"/>
      <c r="G651" s="449"/>
      <c r="H651" s="449"/>
      <c r="I651" s="449"/>
      <c r="J651" s="449"/>
      <c r="K651" s="449"/>
    </row>
    <row r="652" spans="1:11" x14ac:dyDescent="0.2">
      <c r="A652" s="405"/>
      <c r="B652" s="405"/>
      <c r="C652" s="405"/>
      <c r="D652" s="449"/>
      <c r="E652" s="449"/>
      <c r="F652" s="449"/>
      <c r="G652" s="449"/>
      <c r="H652" s="449"/>
      <c r="I652" s="449"/>
      <c r="J652" s="449"/>
      <c r="K652" s="449"/>
    </row>
    <row r="653" spans="1:11" x14ac:dyDescent="0.2">
      <c r="A653" s="405"/>
      <c r="B653" s="405"/>
      <c r="C653" s="405"/>
      <c r="D653" s="449"/>
      <c r="E653" s="449"/>
      <c r="F653" s="449"/>
      <c r="G653" s="449"/>
      <c r="H653" s="449"/>
      <c r="I653" s="449"/>
      <c r="J653" s="449"/>
      <c r="K653" s="449"/>
    </row>
    <row r="654" spans="1:11" x14ac:dyDescent="0.2">
      <c r="A654" s="405"/>
      <c r="B654" s="405"/>
      <c r="C654" s="405"/>
      <c r="D654" s="449"/>
      <c r="E654" s="449"/>
      <c r="F654" s="449"/>
      <c r="G654" s="449"/>
      <c r="H654" s="449"/>
      <c r="I654" s="449"/>
      <c r="J654" s="449"/>
      <c r="K654" s="449"/>
    </row>
    <row r="655" spans="1:11" x14ac:dyDescent="0.2">
      <c r="A655" s="405"/>
      <c r="B655" s="405"/>
      <c r="C655" s="405"/>
      <c r="D655" s="449"/>
      <c r="E655" s="449"/>
      <c r="F655" s="449"/>
      <c r="G655" s="449"/>
      <c r="H655" s="449"/>
      <c r="I655" s="449"/>
      <c r="J655" s="449"/>
      <c r="K655" s="449"/>
    </row>
    <row r="656" spans="1:11" x14ac:dyDescent="0.2">
      <c r="A656" s="405"/>
      <c r="B656" s="405"/>
      <c r="C656" s="405"/>
      <c r="D656" s="449"/>
      <c r="E656" s="449"/>
      <c r="F656" s="449"/>
      <c r="G656" s="449"/>
      <c r="H656" s="449"/>
      <c r="I656" s="449"/>
      <c r="J656" s="449"/>
      <c r="K656" s="449"/>
    </row>
    <row r="657" spans="1:11" x14ac:dyDescent="0.2">
      <c r="A657" s="405"/>
      <c r="B657" s="405"/>
      <c r="C657" s="405"/>
      <c r="D657" s="449"/>
      <c r="E657" s="449"/>
      <c r="F657" s="449"/>
      <c r="G657" s="449"/>
      <c r="H657" s="449"/>
      <c r="I657" s="449"/>
      <c r="J657" s="449"/>
      <c r="K657" s="449"/>
    </row>
    <row r="658" spans="1:11" x14ac:dyDescent="0.2">
      <c r="A658" s="405"/>
      <c r="B658" s="405"/>
      <c r="C658" s="405"/>
      <c r="D658" s="449"/>
      <c r="E658" s="449"/>
      <c r="F658" s="449"/>
      <c r="G658" s="449"/>
      <c r="H658" s="449"/>
      <c r="I658" s="449"/>
      <c r="J658" s="449"/>
      <c r="K658" s="449"/>
    </row>
    <row r="659" spans="1:11" x14ac:dyDescent="0.2">
      <c r="A659" s="405"/>
      <c r="B659" s="405"/>
      <c r="C659" s="405"/>
      <c r="D659" s="449"/>
      <c r="E659" s="449"/>
      <c r="F659" s="449"/>
      <c r="G659" s="449"/>
      <c r="H659" s="449"/>
      <c r="I659" s="449"/>
      <c r="J659" s="449"/>
      <c r="K659" s="449"/>
    </row>
    <row r="660" spans="1:11" x14ac:dyDescent="0.2">
      <c r="A660" s="405"/>
      <c r="B660" s="405"/>
      <c r="C660" s="405"/>
      <c r="D660" s="449"/>
      <c r="E660" s="449"/>
      <c r="F660" s="449"/>
      <c r="G660" s="449"/>
      <c r="H660" s="449"/>
      <c r="I660" s="449"/>
      <c r="J660" s="449"/>
      <c r="K660" s="449"/>
    </row>
    <row r="661" spans="1:11" x14ac:dyDescent="0.2">
      <c r="A661" s="405"/>
      <c r="B661" s="405"/>
      <c r="C661" s="405"/>
      <c r="D661" s="449"/>
      <c r="E661" s="449"/>
      <c r="F661" s="449"/>
      <c r="G661" s="449"/>
      <c r="H661" s="449"/>
      <c r="I661" s="449"/>
      <c r="J661" s="449"/>
      <c r="K661" s="449"/>
    </row>
    <row r="662" spans="1:11" x14ac:dyDescent="0.2">
      <c r="A662" s="405"/>
      <c r="B662" s="405"/>
      <c r="C662" s="405"/>
      <c r="D662" s="449"/>
      <c r="E662" s="449"/>
      <c r="F662" s="449"/>
      <c r="G662" s="449"/>
      <c r="H662" s="449"/>
      <c r="I662" s="449"/>
      <c r="J662" s="449"/>
      <c r="K662" s="449"/>
    </row>
    <row r="663" spans="1:11" x14ac:dyDescent="0.2">
      <c r="A663" s="405"/>
      <c r="B663" s="405"/>
      <c r="C663" s="405"/>
      <c r="D663" s="449"/>
      <c r="E663" s="449"/>
      <c r="F663" s="449"/>
      <c r="G663" s="449"/>
      <c r="H663" s="449"/>
      <c r="I663" s="449"/>
      <c r="J663" s="449"/>
      <c r="K663" s="449"/>
    </row>
    <row r="664" spans="1:11" x14ac:dyDescent="0.2">
      <c r="A664" s="405"/>
      <c r="B664" s="405"/>
      <c r="C664" s="405"/>
      <c r="D664" s="449"/>
      <c r="E664" s="449"/>
      <c r="F664" s="449"/>
      <c r="G664" s="449"/>
      <c r="H664" s="449"/>
      <c r="I664" s="449"/>
      <c r="J664" s="449"/>
      <c r="K664" s="449"/>
    </row>
    <row r="665" spans="1:11" x14ac:dyDescent="0.2">
      <c r="A665" s="405"/>
      <c r="B665" s="405"/>
      <c r="C665" s="405"/>
      <c r="D665" s="449"/>
      <c r="E665" s="449"/>
      <c r="F665" s="449"/>
      <c r="G665" s="449"/>
      <c r="H665" s="449"/>
      <c r="I665" s="449"/>
      <c r="J665" s="449"/>
      <c r="K665" s="449"/>
    </row>
    <row r="666" spans="1:11" x14ac:dyDescent="0.2">
      <c r="A666" s="405"/>
      <c r="B666" s="405"/>
      <c r="C666" s="405"/>
      <c r="D666" s="449"/>
      <c r="E666" s="449"/>
      <c r="F666" s="449"/>
      <c r="G666" s="449"/>
      <c r="H666" s="449"/>
      <c r="I666" s="449"/>
      <c r="J666" s="449"/>
      <c r="K666" s="449"/>
    </row>
    <row r="667" spans="1:11" x14ac:dyDescent="0.2">
      <c r="A667" s="405"/>
      <c r="B667" s="405"/>
      <c r="C667" s="405"/>
      <c r="D667" s="449"/>
      <c r="E667" s="449"/>
      <c r="F667" s="449"/>
      <c r="G667" s="449"/>
      <c r="H667" s="449"/>
      <c r="I667" s="449"/>
      <c r="J667" s="449"/>
      <c r="K667" s="449"/>
    </row>
    <row r="668" spans="1:11" x14ac:dyDescent="0.2">
      <c r="A668" s="405"/>
      <c r="B668" s="405"/>
      <c r="C668" s="405"/>
      <c r="D668" s="449"/>
      <c r="E668" s="449"/>
      <c r="F668" s="449"/>
      <c r="G668" s="449"/>
      <c r="H668" s="449"/>
      <c r="I668" s="449"/>
      <c r="J668" s="449"/>
      <c r="K668" s="449"/>
    </row>
    <row r="669" spans="1:11" x14ac:dyDescent="0.2">
      <c r="A669" s="405"/>
      <c r="B669" s="405"/>
      <c r="C669" s="405"/>
      <c r="D669" s="449"/>
      <c r="E669" s="449"/>
      <c r="F669" s="449"/>
      <c r="G669" s="449"/>
      <c r="H669" s="449"/>
      <c r="I669" s="449"/>
      <c r="J669" s="449"/>
      <c r="K669" s="449"/>
    </row>
    <row r="670" spans="1:11" x14ac:dyDescent="0.2">
      <c r="A670" s="405"/>
      <c r="B670" s="405"/>
      <c r="C670" s="405"/>
      <c r="D670" s="449"/>
      <c r="E670" s="449"/>
      <c r="F670" s="449"/>
      <c r="G670" s="449"/>
      <c r="H670" s="449"/>
      <c r="I670" s="449"/>
      <c r="J670" s="449"/>
      <c r="K670" s="449"/>
    </row>
    <row r="671" spans="1:11" x14ac:dyDescent="0.2">
      <c r="A671" s="405"/>
      <c r="B671" s="405"/>
      <c r="C671" s="405"/>
      <c r="D671" s="449"/>
      <c r="E671" s="449"/>
      <c r="F671" s="449"/>
      <c r="G671" s="449"/>
      <c r="H671" s="449"/>
      <c r="I671" s="449"/>
      <c r="J671" s="449"/>
      <c r="K671" s="449"/>
    </row>
    <row r="672" spans="1:11" x14ac:dyDescent="0.2">
      <c r="A672" s="405"/>
      <c r="B672" s="405"/>
      <c r="C672" s="405"/>
      <c r="D672" s="449"/>
      <c r="E672" s="449"/>
      <c r="F672" s="449"/>
      <c r="G672" s="449"/>
      <c r="H672" s="449"/>
      <c r="I672" s="449"/>
      <c r="J672" s="449"/>
      <c r="K672" s="449"/>
    </row>
    <row r="673" spans="1:11" x14ac:dyDescent="0.2">
      <c r="A673" s="405"/>
      <c r="B673" s="405"/>
      <c r="C673" s="405"/>
      <c r="D673" s="449"/>
      <c r="E673" s="449"/>
      <c r="F673" s="449"/>
      <c r="G673" s="449"/>
      <c r="H673" s="449"/>
      <c r="I673" s="449"/>
      <c r="J673" s="449"/>
      <c r="K673" s="449"/>
    </row>
    <row r="674" spans="1:11" x14ac:dyDescent="0.2">
      <c r="A674" s="405"/>
      <c r="B674" s="405"/>
      <c r="C674" s="405"/>
      <c r="D674" s="449"/>
      <c r="E674" s="449"/>
      <c r="F674" s="449"/>
      <c r="G674" s="449"/>
      <c r="H674" s="449"/>
      <c r="I674" s="449"/>
      <c r="J674" s="449"/>
      <c r="K674" s="449"/>
    </row>
    <row r="675" spans="1:11" x14ac:dyDescent="0.2">
      <c r="A675" s="405"/>
      <c r="B675" s="405"/>
      <c r="C675" s="405"/>
      <c r="D675" s="449"/>
      <c r="E675" s="449"/>
      <c r="F675" s="449"/>
      <c r="G675" s="449"/>
      <c r="H675" s="449"/>
      <c r="I675" s="449"/>
      <c r="J675" s="449"/>
      <c r="K675" s="449"/>
    </row>
    <row r="676" spans="1:11" x14ac:dyDescent="0.2">
      <c r="A676" s="405"/>
      <c r="B676" s="405"/>
      <c r="C676" s="405"/>
      <c r="D676" s="449"/>
      <c r="E676" s="449"/>
      <c r="F676" s="449"/>
      <c r="G676" s="449"/>
      <c r="H676" s="449"/>
      <c r="I676" s="449"/>
      <c r="J676" s="449"/>
      <c r="K676" s="449"/>
    </row>
    <row r="677" spans="1:11" x14ac:dyDescent="0.2">
      <c r="A677" s="405"/>
      <c r="B677" s="405"/>
      <c r="C677" s="405"/>
      <c r="D677" s="449"/>
      <c r="E677" s="449"/>
      <c r="F677" s="449"/>
      <c r="G677" s="449"/>
      <c r="H677" s="449"/>
      <c r="I677" s="449"/>
      <c r="J677" s="449"/>
      <c r="K677" s="449"/>
    </row>
    <row r="678" spans="1:11" x14ac:dyDescent="0.2">
      <c r="A678" s="405"/>
      <c r="B678" s="405"/>
      <c r="C678" s="405"/>
      <c r="D678" s="449"/>
      <c r="E678" s="449"/>
      <c r="F678" s="449"/>
      <c r="G678" s="449"/>
      <c r="H678" s="449"/>
      <c r="I678" s="449"/>
      <c r="J678" s="449"/>
      <c r="K678" s="449"/>
    </row>
    <row r="679" spans="1:11" x14ac:dyDescent="0.2">
      <c r="A679" s="405"/>
      <c r="B679" s="405"/>
      <c r="C679" s="405"/>
      <c r="D679" s="449"/>
      <c r="E679" s="449"/>
      <c r="F679" s="449"/>
      <c r="G679" s="449"/>
      <c r="H679" s="449"/>
      <c r="I679" s="449"/>
      <c r="J679" s="449"/>
      <c r="K679" s="449"/>
    </row>
    <row r="680" spans="1:11" x14ac:dyDescent="0.2">
      <c r="A680" s="405"/>
      <c r="B680" s="405"/>
      <c r="C680" s="405"/>
      <c r="D680" s="449"/>
      <c r="E680" s="449"/>
      <c r="F680" s="449"/>
      <c r="G680" s="449"/>
      <c r="H680" s="449"/>
      <c r="I680" s="449"/>
      <c r="J680" s="449"/>
      <c r="K680" s="449"/>
    </row>
    <row r="681" spans="1:11" x14ac:dyDescent="0.2">
      <c r="A681" s="405"/>
      <c r="B681" s="405"/>
      <c r="C681" s="405"/>
      <c r="D681" s="449"/>
      <c r="E681" s="449"/>
      <c r="F681" s="449"/>
      <c r="G681" s="449"/>
      <c r="H681" s="449"/>
      <c r="I681" s="449"/>
      <c r="J681" s="449"/>
      <c r="K681" s="449"/>
    </row>
    <row r="682" spans="1:11" x14ac:dyDescent="0.2">
      <c r="A682" s="405"/>
      <c r="B682" s="405"/>
      <c r="C682" s="405"/>
      <c r="D682" s="449"/>
      <c r="E682" s="449"/>
      <c r="F682" s="449"/>
      <c r="G682" s="449"/>
      <c r="H682" s="449"/>
      <c r="I682" s="449"/>
      <c r="J682" s="449"/>
      <c r="K682" s="449"/>
    </row>
    <row r="683" spans="1:11" x14ac:dyDescent="0.2">
      <c r="A683" s="405"/>
      <c r="B683" s="405"/>
      <c r="C683" s="405"/>
      <c r="D683" s="449"/>
      <c r="E683" s="449"/>
      <c r="F683" s="449"/>
      <c r="G683" s="449"/>
      <c r="H683" s="449"/>
      <c r="I683" s="449"/>
      <c r="J683" s="449"/>
      <c r="K683" s="449"/>
    </row>
    <row r="684" spans="1:11" x14ac:dyDescent="0.2">
      <c r="A684" s="405"/>
      <c r="B684" s="405"/>
      <c r="C684" s="405"/>
      <c r="D684" s="449"/>
      <c r="E684" s="449"/>
      <c r="F684" s="449"/>
      <c r="G684" s="449"/>
      <c r="H684" s="449"/>
      <c r="I684" s="449"/>
      <c r="J684" s="449"/>
      <c r="K684" s="449"/>
    </row>
    <row r="685" spans="1:11" x14ac:dyDescent="0.2">
      <c r="A685" s="405"/>
      <c r="B685" s="405"/>
      <c r="C685" s="405"/>
      <c r="D685" s="449"/>
      <c r="E685" s="449"/>
      <c r="F685" s="449"/>
      <c r="G685" s="449"/>
      <c r="H685" s="449"/>
      <c r="I685" s="449"/>
      <c r="J685" s="449"/>
      <c r="K685" s="449"/>
    </row>
    <row r="686" spans="1:11" x14ac:dyDescent="0.2">
      <c r="A686" s="405"/>
      <c r="B686" s="405"/>
      <c r="C686" s="405"/>
      <c r="D686" s="449"/>
      <c r="E686" s="449"/>
      <c r="F686" s="449"/>
      <c r="G686" s="449"/>
      <c r="H686" s="449"/>
      <c r="I686" s="449"/>
      <c r="J686" s="449"/>
      <c r="K686" s="449"/>
    </row>
    <row r="687" spans="1:11" x14ac:dyDescent="0.2">
      <c r="A687" s="405"/>
      <c r="B687" s="405"/>
      <c r="C687" s="405"/>
      <c r="D687" s="449"/>
      <c r="E687" s="449"/>
      <c r="F687" s="449"/>
      <c r="G687" s="449"/>
      <c r="H687" s="449"/>
      <c r="I687" s="449"/>
      <c r="J687" s="449"/>
      <c r="K687" s="449"/>
    </row>
    <row r="688" spans="1:11" x14ac:dyDescent="0.2">
      <c r="A688" s="405"/>
      <c r="B688" s="405"/>
      <c r="C688" s="405"/>
      <c r="D688" s="449"/>
      <c r="E688" s="449"/>
      <c r="F688" s="449"/>
      <c r="G688" s="449"/>
      <c r="H688" s="449"/>
      <c r="I688" s="449"/>
      <c r="J688" s="449"/>
      <c r="K688" s="449"/>
    </row>
    <row r="689" spans="1:11" x14ac:dyDescent="0.2">
      <c r="A689" s="405"/>
      <c r="B689" s="405"/>
      <c r="C689" s="405"/>
      <c r="D689" s="449"/>
      <c r="E689" s="449"/>
      <c r="F689" s="449"/>
      <c r="G689" s="449"/>
      <c r="H689" s="449"/>
      <c r="I689" s="449"/>
      <c r="J689" s="449"/>
      <c r="K689" s="449"/>
    </row>
    <row r="690" spans="1:11" x14ac:dyDescent="0.2">
      <c r="A690" s="405"/>
      <c r="B690" s="405"/>
      <c r="C690" s="405"/>
      <c r="D690" s="449"/>
      <c r="E690" s="449"/>
      <c r="F690" s="449"/>
      <c r="G690" s="449"/>
      <c r="H690" s="449"/>
      <c r="I690" s="449"/>
      <c r="J690" s="449"/>
      <c r="K690" s="449"/>
    </row>
    <row r="691" spans="1:11" x14ac:dyDescent="0.2">
      <c r="A691" s="405"/>
      <c r="B691" s="405"/>
      <c r="C691" s="405"/>
      <c r="D691" s="449"/>
      <c r="E691" s="449"/>
      <c r="F691" s="449"/>
      <c r="G691" s="449"/>
      <c r="H691" s="449"/>
      <c r="I691" s="449"/>
      <c r="J691" s="449"/>
      <c r="K691" s="449"/>
    </row>
    <row r="692" spans="1:11" x14ac:dyDescent="0.2">
      <c r="A692" s="405"/>
      <c r="B692" s="405"/>
      <c r="C692" s="405"/>
      <c r="D692" s="449"/>
      <c r="E692" s="449"/>
      <c r="F692" s="449"/>
      <c r="G692" s="449"/>
      <c r="H692" s="449"/>
      <c r="I692" s="449"/>
      <c r="J692" s="449"/>
      <c r="K692" s="449"/>
    </row>
    <row r="693" spans="1:11" x14ac:dyDescent="0.2">
      <c r="A693" s="405"/>
      <c r="B693" s="405"/>
      <c r="C693" s="405"/>
      <c r="D693" s="449"/>
      <c r="E693" s="449"/>
      <c r="F693" s="449"/>
      <c r="G693" s="449"/>
      <c r="H693" s="449"/>
      <c r="I693" s="449"/>
      <c r="J693" s="449"/>
      <c r="K693" s="449"/>
    </row>
    <row r="694" spans="1:11" x14ac:dyDescent="0.2">
      <c r="A694" s="405"/>
      <c r="B694" s="405"/>
      <c r="C694" s="405"/>
      <c r="D694" s="449"/>
      <c r="E694" s="449"/>
      <c r="F694" s="449"/>
      <c r="G694" s="449"/>
      <c r="H694" s="449"/>
      <c r="I694" s="449"/>
      <c r="J694" s="449"/>
      <c r="K694" s="449"/>
    </row>
    <row r="695" spans="1:11" x14ac:dyDescent="0.2">
      <c r="A695" s="405"/>
      <c r="B695" s="405"/>
      <c r="C695" s="405"/>
      <c r="D695" s="449"/>
      <c r="E695" s="449"/>
      <c r="F695" s="449"/>
      <c r="G695" s="449"/>
      <c r="H695" s="449"/>
      <c r="I695" s="449"/>
      <c r="J695" s="449"/>
      <c r="K695" s="449"/>
    </row>
    <row r="696" spans="1:11" x14ac:dyDescent="0.2">
      <c r="A696" s="405"/>
      <c r="B696" s="405"/>
      <c r="C696" s="405"/>
      <c r="D696" s="449"/>
      <c r="E696" s="449"/>
      <c r="F696" s="449"/>
      <c r="G696" s="449"/>
      <c r="H696" s="449"/>
      <c r="I696" s="449"/>
      <c r="J696" s="449"/>
      <c r="K696" s="449"/>
    </row>
    <row r="697" spans="1:11" x14ac:dyDescent="0.2">
      <c r="A697" s="405"/>
      <c r="B697" s="405"/>
      <c r="C697" s="405"/>
      <c r="D697" s="449"/>
      <c r="E697" s="449"/>
      <c r="F697" s="449"/>
      <c r="G697" s="449"/>
      <c r="H697" s="449"/>
      <c r="I697" s="449"/>
      <c r="J697" s="449"/>
      <c r="K697" s="449"/>
    </row>
    <row r="698" spans="1:11" x14ac:dyDescent="0.2">
      <c r="A698" s="405"/>
      <c r="B698" s="405"/>
      <c r="C698" s="405"/>
      <c r="D698" s="449"/>
      <c r="E698" s="449"/>
      <c r="F698" s="449"/>
      <c r="G698" s="449"/>
      <c r="H698" s="449"/>
      <c r="I698" s="449"/>
      <c r="J698" s="449"/>
      <c r="K698" s="449"/>
    </row>
    <row r="699" spans="1:11" x14ac:dyDescent="0.2">
      <c r="A699" s="405"/>
      <c r="B699" s="405"/>
      <c r="C699" s="405"/>
      <c r="D699" s="449"/>
      <c r="E699" s="449"/>
      <c r="F699" s="449"/>
      <c r="G699" s="449"/>
      <c r="H699" s="449"/>
      <c r="I699" s="449"/>
      <c r="J699" s="449"/>
      <c r="K699" s="449"/>
    </row>
    <row r="700" spans="1:11" x14ac:dyDescent="0.2">
      <c r="A700" s="405"/>
      <c r="B700" s="405"/>
      <c r="C700" s="405"/>
      <c r="D700" s="449"/>
      <c r="E700" s="449"/>
      <c r="F700" s="449"/>
      <c r="G700" s="449"/>
      <c r="H700" s="449"/>
      <c r="I700" s="449"/>
      <c r="J700" s="449"/>
      <c r="K700" s="449"/>
    </row>
    <row r="701" spans="1:11" x14ac:dyDescent="0.2">
      <c r="A701" s="405"/>
      <c r="B701" s="405"/>
      <c r="C701" s="405"/>
      <c r="D701" s="449"/>
      <c r="E701" s="449"/>
      <c r="F701" s="449"/>
      <c r="G701" s="449"/>
      <c r="H701" s="449"/>
      <c r="I701" s="449"/>
      <c r="J701" s="449"/>
      <c r="K701" s="449"/>
    </row>
    <row r="702" spans="1:11" x14ac:dyDescent="0.2">
      <c r="A702" s="405"/>
      <c r="B702" s="405"/>
      <c r="C702" s="405"/>
      <c r="D702" s="449"/>
      <c r="E702" s="449"/>
      <c r="F702" s="449"/>
      <c r="G702" s="449"/>
      <c r="H702" s="449"/>
      <c r="I702" s="449"/>
      <c r="J702" s="449"/>
      <c r="K702" s="449"/>
    </row>
    <row r="703" spans="1:11" x14ac:dyDescent="0.2">
      <c r="A703" s="405"/>
      <c r="B703" s="405"/>
      <c r="C703" s="405"/>
      <c r="D703" s="449"/>
      <c r="E703" s="449"/>
      <c r="F703" s="449"/>
      <c r="G703" s="449"/>
      <c r="H703" s="449"/>
      <c r="I703" s="449"/>
      <c r="J703" s="449"/>
      <c r="K703" s="449"/>
    </row>
    <row r="704" spans="1:11" x14ac:dyDescent="0.2">
      <c r="A704" s="405"/>
      <c r="B704" s="405"/>
      <c r="C704" s="405"/>
      <c r="D704" s="449"/>
      <c r="E704" s="449"/>
      <c r="F704" s="449"/>
      <c r="G704" s="449"/>
      <c r="H704" s="449"/>
      <c r="I704" s="449"/>
      <c r="J704" s="449"/>
      <c r="K704" s="449"/>
    </row>
    <row r="705" spans="1:11" x14ac:dyDescent="0.2">
      <c r="A705" s="405"/>
      <c r="B705" s="405"/>
      <c r="C705" s="405"/>
      <c r="D705" s="449"/>
      <c r="E705" s="449"/>
      <c r="F705" s="449"/>
      <c r="G705" s="449"/>
      <c r="H705" s="449"/>
      <c r="I705" s="449"/>
      <c r="J705" s="449"/>
      <c r="K705" s="449"/>
    </row>
    <row r="706" spans="1:11" x14ac:dyDescent="0.2">
      <c r="A706" s="405"/>
      <c r="B706" s="405"/>
      <c r="C706" s="405"/>
      <c r="D706" s="449"/>
      <c r="E706" s="449"/>
      <c r="F706" s="449"/>
      <c r="G706" s="449"/>
      <c r="H706" s="449"/>
      <c r="I706" s="449"/>
      <c r="J706" s="449"/>
      <c r="K706" s="449"/>
    </row>
    <row r="707" spans="1:11" x14ac:dyDescent="0.2">
      <c r="A707" s="405"/>
      <c r="B707" s="405"/>
      <c r="C707" s="405"/>
      <c r="D707" s="449"/>
      <c r="E707" s="449"/>
      <c r="F707" s="449"/>
      <c r="G707" s="449"/>
      <c r="H707" s="449"/>
      <c r="I707" s="449"/>
      <c r="J707" s="449"/>
      <c r="K707" s="449"/>
    </row>
    <row r="708" spans="1:11" x14ac:dyDescent="0.2">
      <c r="A708" s="405"/>
      <c r="B708" s="405"/>
      <c r="C708" s="405"/>
      <c r="D708" s="449"/>
      <c r="E708" s="449"/>
      <c r="F708" s="449"/>
      <c r="G708" s="449"/>
      <c r="H708" s="449"/>
      <c r="I708" s="449"/>
      <c r="J708" s="449"/>
      <c r="K708" s="449"/>
    </row>
    <row r="709" spans="1:11" x14ac:dyDescent="0.2">
      <c r="A709" s="405"/>
      <c r="B709" s="405"/>
      <c r="C709" s="405"/>
      <c r="D709" s="449"/>
      <c r="E709" s="449"/>
      <c r="F709" s="449"/>
      <c r="G709" s="449"/>
      <c r="H709" s="449"/>
      <c r="I709" s="449"/>
      <c r="J709" s="449"/>
      <c r="K709" s="449"/>
    </row>
    <row r="710" spans="1:11" x14ac:dyDescent="0.2">
      <c r="A710" s="405"/>
      <c r="B710" s="405"/>
      <c r="C710" s="405"/>
      <c r="D710" s="449"/>
      <c r="E710" s="449"/>
      <c r="F710" s="449"/>
      <c r="G710" s="449"/>
      <c r="H710" s="449"/>
      <c r="I710" s="449"/>
      <c r="J710" s="449"/>
      <c r="K710" s="449"/>
    </row>
    <row r="711" spans="1:11" x14ac:dyDescent="0.2">
      <c r="A711" s="405"/>
      <c r="B711" s="405"/>
      <c r="C711" s="405"/>
      <c r="D711" s="449"/>
      <c r="E711" s="449"/>
      <c r="F711" s="449"/>
      <c r="G711" s="449"/>
      <c r="H711" s="449"/>
      <c r="I711" s="449"/>
      <c r="J711" s="449"/>
      <c r="K711" s="449"/>
    </row>
    <row r="712" spans="1:11" x14ac:dyDescent="0.2">
      <c r="A712" s="405"/>
      <c r="B712" s="405"/>
      <c r="C712" s="405"/>
      <c r="D712" s="449"/>
      <c r="E712" s="449"/>
      <c r="F712" s="449"/>
      <c r="G712" s="449"/>
      <c r="H712" s="449"/>
      <c r="I712" s="449"/>
      <c r="J712" s="449"/>
      <c r="K712" s="449"/>
    </row>
    <row r="713" spans="1:11" x14ac:dyDescent="0.2">
      <c r="A713" s="405"/>
      <c r="B713" s="405"/>
      <c r="C713" s="405"/>
      <c r="D713" s="449"/>
      <c r="E713" s="449"/>
      <c r="F713" s="449"/>
      <c r="G713" s="449"/>
      <c r="H713" s="449"/>
      <c r="I713" s="449"/>
      <c r="J713" s="449"/>
      <c r="K713" s="449"/>
    </row>
  </sheetData>
  <dataConsolidate/>
  <customSheetViews>
    <customSheetView guid="{EDBF3EEE-03EB-4D72-9690-A71135853B8E}" hiddenRows="1" hiddenColumns="1" topLeftCell="B95">
      <selection activeCell="A4" sqref="A4:I4"/>
    </customSheetView>
  </customSheetViews>
  <mergeCells count="112">
    <mergeCell ref="M244:N244"/>
    <mergeCell ref="M246:N246"/>
    <mergeCell ref="I243:I244"/>
    <mergeCell ref="D84:E84"/>
    <mergeCell ref="D85:E85"/>
    <mergeCell ref="D86:E86"/>
    <mergeCell ref="D91:E91"/>
    <mergeCell ref="D93:E93"/>
    <mergeCell ref="D129:E129"/>
    <mergeCell ref="C228:D228"/>
    <mergeCell ref="C236:D236"/>
    <mergeCell ref="C235:D235"/>
    <mergeCell ref="C176:D176"/>
    <mergeCell ref="C188:D188"/>
    <mergeCell ref="C192:D192"/>
    <mergeCell ref="F189:G189"/>
    <mergeCell ref="C214:D214"/>
    <mergeCell ref="B138:I138"/>
    <mergeCell ref="B140:I140"/>
    <mergeCell ref="D73:E73"/>
    <mergeCell ref="D82:E82"/>
    <mergeCell ref="D96:E96"/>
    <mergeCell ref="D118:E118"/>
    <mergeCell ref="D128:E128"/>
    <mergeCell ref="D95:E95"/>
    <mergeCell ref="D94:E94"/>
    <mergeCell ref="D81:E81"/>
    <mergeCell ref="D92:E92"/>
    <mergeCell ref="D105:E105"/>
    <mergeCell ref="D127:E127"/>
    <mergeCell ref="D102:E102"/>
    <mergeCell ref="D111:E111"/>
    <mergeCell ref="D122:E122"/>
    <mergeCell ref="D83:E83"/>
    <mergeCell ref="D115:E115"/>
    <mergeCell ref="D116:E116"/>
    <mergeCell ref="D117:E117"/>
    <mergeCell ref="D79:E79"/>
    <mergeCell ref="D80:E80"/>
    <mergeCell ref="D74:E74"/>
    <mergeCell ref="D75:E75"/>
    <mergeCell ref="D125:E125"/>
    <mergeCell ref="D126:E126"/>
    <mergeCell ref="D36:E36"/>
    <mergeCell ref="D46:E46"/>
    <mergeCell ref="D47:E47"/>
    <mergeCell ref="D49:E49"/>
    <mergeCell ref="D37:E37"/>
    <mergeCell ref="D69:E69"/>
    <mergeCell ref="D62:E62"/>
    <mergeCell ref="D63:E63"/>
    <mergeCell ref="D72:E72"/>
    <mergeCell ref="D54:E54"/>
    <mergeCell ref="D53:E53"/>
    <mergeCell ref="D52:E52"/>
    <mergeCell ref="D48:E48"/>
    <mergeCell ref="D39:E39"/>
    <mergeCell ref="D40:E40"/>
    <mergeCell ref="D41:E41"/>
    <mergeCell ref="D51:E51"/>
    <mergeCell ref="D50:E50"/>
    <mergeCell ref="B55:I55"/>
    <mergeCell ref="B57:I57"/>
    <mergeCell ref="D60:E60"/>
    <mergeCell ref="A5:L5"/>
    <mergeCell ref="A6:L6"/>
    <mergeCell ref="K2:L2"/>
    <mergeCell ref="K3:L3"/>
    <mergeCell ref="C11:C12"/>
    <mergeCell ref="A17:A23"/>
    <mergeCell ref="A4:L4"/>
    <mergeCell ref="A24:A28"/>
    <mergeCell ref="D137:E137"/>
    <mergeCell ref="D106:E106"/>
    <mergeCell ref="D110:E110"/>
    <mergeCell ref="D71:E71"/>
    <mergeCell ref="D65:E65"/>
    <mergeCell ref="D61:E61"/>
    <mergeCell ref="D70:E70"/>
    <mergeCell ref="D103:E103"/>
    <mergeCell ref="D104:E104"/>
    <mergeCell ref="D87:E87"/>
    <mergeCell ref="D42:E42"/>
    <mergeCell ref="D64:E64"/>
    <mergeCell ref="D136:E136"/>
    <mergeCell ref="D98:E98"/>
    <mergeCell ref="D97:E97"/>
    <mergeCell ref="D135:E135"/>
    <mergeCell ref="A2:I3"/>
    <mergeCell ref="B43:I43"/>
    <mergeCell ref="B45:I45"/>
    <mergeCell ref="B114:I114"/>
    <mergeCell ref="B119:I119"/>
    <mergeCell ref="B121:I121"/>
    <mergeCell ref="B130:I130"/>
    <mergeCell ref="B132:I132"/>
    <mergeCell ref="B134:I134"/>
    <mergeCell ref="B90:I90"/>
    <mergeCell ref="B99:I99"/>
    <mergeCell ref="B101:I101"/>
    <mergeCell ref="B107:I107"/>
    <mergeCell ref="B109:I109"/>
    <mergeCell ref="B112:I112"/>
    <mergeCell ref="B59:I59"/>
    <mergeCell ref="B66:I66"/>
    <mergeCell ref="B68:I68"/>
    <mergeCell ref="B76:I76"/>
    <mergeCell ref="B78:I78"/>
    <mergeCell ref="B88:I88"/>
    <mergeCell ref="D33:E33"/>
    <mergeCell ref="D123:E123"/>
    <mergeCell ref="D124:E124"/>
  </mergeCells>
  <phoneticPr fontId="10" type="noConversion"/>
  <dataValidations count="17">
    <dataValidation type="list" allowBlank="1" showInputMessage="1" showErrorMessage="1" sqref="C84">
      <formula1>$C$229:$C$231</formula1>
    </dataValidation>
    <dataValidation type="list" allowBlank="1" showInputMessage="1" showErrorMessage="1" sqref="C63:C64">
      <formula1>#REF!</formula1>
    </dataValidation>
    <dataValidation type="list" allowBlank="1" showInputMessage="1" showErrorMessage="1" sqref="C47:C48">
      <formula1>$C$168:$C$174</formula1>
    </dataValidation>
    <dataValidation type="list" allowBlank="1" showInputMessage="1" showErrorMessage="1" sqref="C95">
      <formula1>$C$237:$C$248</formula1>
    </dataValidation>
    <dataValidation type="list" allowBlank="1" showInputMessage="1" showErrorMessage="1" sqref="C94">
      <formula1>$C$232:$C$234</formula1>
    </dataValidation>
    <dataValidation type="list" allowBlank="1" showInputMessage="1" showErrorMessage="1" sqref="C91">
      <formula1>$C$232:$C$248</formula1>
    </dataValidation>
    <dataValidation type="list" allowBlank="1" showInputMessage="1" showErrorMessage="1" sqref="D97">
      <formula1>$D$164:$D$166</formula1>
    </dataValidation>
    <dataValidation type="custom" allowBlank="1" showErrorMessage="1" errorTitle="No modificar" error="Estas celdas contienen formulas" sqref="J140">
      <formula1>+J132+J138</formula1>
    </dataValidation>
    <dataValidation type="custom" allowBlank="1" showErrorMessage="1" errorTitle="No Modificar" error="Esta celda contiene una formula" sqref="J138">
      <formula1>SUM(J135:J137)</formula1>
    </dataValidation>
    <dataValidation type="list" allowBlank="1" showInputMessage="1" showErrorMessage="1" sqref="D36:E37">
      <formula1>$D$155:$D$156</formula1>
    </dataValidation>
    <dataValidation type="custom" allowBlank="1" showInputMessage="1" errorTitle="NO MODIFICAR" error="No modificar, solo acepta formulas" sqref="J42">
      <formula1>SUMIF($D$36:$E$37,"SUELDOS ADMINISTRATIVOS",$J$36:$J$37)*23%</formula1>
    </dataValidation>
    <dataValidation type="custom" allowBlank="1" showInputMessage="1" errorTitle="NO MODIFICAR" error="No modificar, es una formula" sqref="J39">
      <formula1>SUMIF($D$36:$E$37,"SUELDOS DOCENTES",$J$36:$J$37)*30%</formula1>
    </dataValidation>
    <dataValidation type="custom" allowBlank="1" showInputMessage="1" errorTitle="NO MODIFICAR" error="No modificar, solo acepta formulas" sqref="J40">
      <formula1>SUMIF($D$36:$E$37,"SUELDOS ADMINISTRATIVOS",$J$36:$J$37)*30%</formula1>
    </dataValidation>
    <dataValidation type="custom" allowBlank="1" showInputMessage="1" errorTitle="NO MODIFICAR" error="No modificar solo acepta formulas" sqref="J41">
      <formula1>SUMIF($D$36:$E$37,"SUELDOS DOCENTES",$J$36:$J$37)*26%</formula1>
    </dataValidation>
    <dataValidation type="list" allowBlank="1" showInputMessage="1" showErrorMessage="1" sqref="D46:E46 D49:E54">
      <formula1>$D$158:$D$162</formula1>
    </dataValidation>
    <dataValidation type="list" allowBlank="1" showInputMessage="1" showErrorMessage="1" sqref="C103">
      <formula1>$C$176:$C$221</formula1>
    </dataValidation>
    <dataValidation type="list" allowBlank="1" showInputMessage="1" showErrorMessage="1" sqref="C102 C104">
      <formula1>$C$176:$C$227</formula1>
    </dataValidation>
  </dataValidations>
  <printOptions horizontalCentered="1" verticalCentered="1"/>
  <pageMargins left="0.31496062992125984" right="0" top="0.15748031496062992" bottom="0.51181102362204722" header="0" footer="0"/>
  <pageSetup paperSize="5" scale="65" orientation="portrait" r:id="rId1"/>
  <headerFooter alignWithMargins="0"/>
  <ignoredErrors>
    <ignoredError sqref="J132:J137 J139" evalError="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710"/>
  <sheetViews>
    <sheetView workbookViewId="0">
      <selection activeCell="H38" sqref="H38"/>
    </sheetView>
  </sheetViews>
  <sheetFormatPr baseColWidth="10" defaultRowHeight="12.75" x14ac:dyDescent="0.2"/>
  <cols>
    <col min="1" max="1" width="11.28515625" style="262" customWidth="1"/>
    <col min="2" max="2" width="0.85546875" style="262" hidden="1" customWidth="1"/>
    <col min="3" max="3" width="43.28515625" style="262" customWidth="1"/>
    <col min="4" max="4" width="29.42578125" style="259" customWidth="1"/>
    <col min="5" max="5" width="16.28515625" style="259" customWidth="1"/>
    <col min="6" max="6" width="22.140625" style="259" hidden="1" customWidth="1"/>
    <col min="7" max="7" width="6" style="259" customWidth="1"/>
    <col min="8" max="8" width="10.5703125" style="259" bestFit="1" customWidth="1"/>
    <col min="9" max="9" width="10.5703125" style="259" customWidth="1"/>
    <col min="10" max="10" width="10.42578125" style="259" customWidth="1"/>
    <col min="11" max="11" width="13.5703125" style="259" customWidth="1"/>
    <col min="12" max="12" width="12.85546875" style="264" customWidth="1"/>
    <col min="13" max="13" width="12.28515625" style="262" hidden="1" customWidth="1"/>
    <col min="14" max="14" width="11.7109375" style="262" customWidth="1"/>
    <col min="15" max="15" width="11.5703125" style="262" customWidth="1"/>
    <col min="16" max="16384" width="11.42578125" style="262"/>
  </cols>
  <sheetData>
    <row r="1" spans="1:15" x14ac:dyDescent="0.2">
      <c r="A1" s="257"/>
      <c r="B1" s="257"/>
      <c r="C1" s="258"/>
      <c r="E1" s="260"/>
      <c r="F1" s="260"/>
      <c r="L1" s="261"/>
    </row>
    <row r="2" spans="1:15" ht="39.950000000000003" customHeight="1" x14ac:dyDescent="0.2">
      <c r="A2" s="791"/>
      <c r="B2" s="700" t="s">
        <v>150</v>
      </c>
      <c r="C2" s="701"/>
      <c r="D2" s="701"/>
      <c r="E2" s="701"/>
      <c r="F2" s="701"/>
      <c r="G2" s="701"/>
      <c r="H2" s="701"/>
      <c r="I2" s="716"/>
      <c r="J2" s="181" t="s">
        <v>213</v>
      </c>
      <c r="K2" s="737">
        <v>41654</v>
      </c>
      <c r="L2" s="737"/>
    </row>
    <row r="3" spans="1:15" ht="30.75" customHeight="1" x14ac:dyDescent="0.2">
      <c r="A3" s="792"/>
      <c r="B3" s="702"/>
      <c r="C3" s="703"/>
      <c r="D3" s="703"/>
      <c r="E3" s="703"/>
      <c r="F3" s="703"/>
      <c r="G3" s="703"/>
      <c r="H3" s="703"/>
      <c r="I3" s="717"/>
      <c r="J3" s="181" t="s">
        <v>214</v>
      </c>
      <c r="K3" s="738">
        <v>7</v>
      </c>
      <c r="L3" s="738"/>
    </row>
    <row r="4" spans="1:15" ht="17.25" customHeight="1" x14ac:dyDescent="0.2">
      <c r="A4" s="736" t="s">
        <v>303</v>
      </c>
      <c r="B4" s="736"/>
      <c r="C4" s="736"/>
      <c r="D4" s="736"/>
      <c r="E4" s="736"/>
      <c r="F4" s="736"/>
      <c r="G4" s="736"/>
      <c r="H4" s="736"/>
      <c r="I4" s="736"/>
      <c r="J4" s="736"/>
      <c r="K4" s="736"/>
      <c r="L4" s="736"/>
      <c r="N4" s="286"/>
    </row>
    <row r="5" spans="1:15" ht="15" customHeight="1" x14ac:dyDescent="0.2">
      <c r="A5" s="735" t="s">
        <v>304</v>
      </c>
      <c r="B5" s="736"/>
      <c r="C5" s="736"/>
      <c r="D5" s="736"/>
      <c r="E5" s="736"/>
      <c r="F5" s="736"/>
      <c r="G5" s="736"/>
      <c r="H5" s="736"/>
      <c r="I5" s="736"/>
      <c r="J5" s="736"/>
      <c r="K5" s="736"/>
      <c r="L5" s="736"/>
      <c r="N5" s="583"/>
    </row>
    <row r="6" spans="1:15" ht="15" customHeight="1" x14ac:dyDescent="0.2">
      <c r="A6" s="736" t="s">
        <v>305</v>
      </c>
      <c r="B6" s="736"/>
      <c r="C6" s="736"/>
      <c r="D6" s="736"/>
      <c r="E6" s="736"/>
      <c r="F6" s="736"/>
      <c r="G6" s="736"/>
      <c r="H6" s="736"/>
      <c r="I6" s="736"/>
      <c r="J6" s="736"/>
      <c r="K6" s="736"/>
      <c r="L6" s="736"/>
    </row>
    <row r="7" spans="1:15" x14ac:dyDescent="0.2">
      <c r="A7" s="262" t="s">
        <v>69</v>
      </c>
      <c r="C7" s="263"/>
      <c r="D7" s="262" t="s">
        <v>115</v>
      </c>
      <c r="E7" s="262"/>
      <c r="F7" s="262"/>
      <c r="G7" s="262"/>
      <c r="H7" s="262"/>
      <c r="I7" s="262"/>
      <c r="J7" s="262"/>
      <c r="K7" s="262"/>
      <c r="N7" s="286"/>
      <c r="O7" s="265"/>
    </row>
    <row r="8" spans="1:15" ht="3" customHeight="1" thickBot="1" x14ac:dyDescent="0.25">
      <c r="O8" s="265"/>
    </row>
    <row r="9" spans="1:15" ht="15" customHeight="1" thickBot="1" x14ac:dyDescent="0.25">
      <c r="A9" s="206" t="s">
        <v>105</v>
      </c>
      <c r="B9" s="207" t="s">
        <v>106</v>
      </c>
      <c r="C9" s="210" t="s">
        <v>135</v>
      </c>
      <c r="D9" s="208"/>
      <c r="E9" s="209"/>
      <c r="F9" s="209"/>
      <c r="G9" s="209"/>
      <c r="H9" s="209"/>
      <c r="I9" s="209"/>
      <c r="J9" s="537" t="s">
        <v>249</v>
      </c>
      <c r="K9" s="519" t="s">
        <v>250</v>
      </c>
      <c r="L9" s="537" t="s">
        <v>119</v>
      </c>
      <c r="M9" s="266" t="s">
        <v>212</v>
      </c>
      <c r="O9" s="265"/>
    </row>
    <row r="10" spans="1:15" ht="13.5" thickBot="1" x14ac:dyDescent="0.25">
      <c r="A10" s="184">
        <v>1</v>
      </c>
      <c r="B10" s="95"/>
      <c r="C10" s="105" t="s">
        <v>40</v>
      </c>
      <c r="D10" s="157"/>
      <c r="E10" s="106"/>
      <c r="F10" s="106"/>
      <c r="G10" s="106"/>
      <c r="H10" s="106"/>
      <c r="I10" s="106"/>
      <c r="J10" s="538"/>
      <c r="K10" s="520"/>
      <c r="L10" s="538"/>
      <c r="M10" s="270"/>
    </row>
    <row r="11" spans="1:15" ht="13.5" thickBot="1" x14ac:dyDescent="0.25">
      <c r="A11" s="184">
        <v>2</v>
      </c>
      <c r="B11" s="39"/>
      <c r="C11" s="739" t="s">
        <v>86</v>
      </c>
      <c r="D11" s="103" t="s">
        <v>87</v>
      </c>
      <c r="E11" s="173"/>
      <c r="F11" s="173"/>
      <c r="G11" s="103"/>
      <c r="H11" s="104"/>
      <c r="I11" s="104"/>
      <c r="J11" s="539"/>
      <c r="K11" s="521"/>
      <c r="L11" s="539"/>
      <c r="M11" s="276"/>
    </row>
    <row r="12" spans="1:15" ht="13.5" thickBot="1" x14ac:dyDescent="0.25">
      <c r="A12" s="184">
        <v>3</v>
      </c>
      <c r="B12" s="39"/>
      <c r="C12" s="739"/>
      <c r="D12" s="101" t="s">
        <v>116</v>
      </c>
      <c r="E12" s="111"/>
      <c r="F12" s="111"/>
      <c r="G12" s="101"/>
      <c r="H12" s="102"/>
      <c r="I12" s="102"/>
      <c r="J12" s="540"/>
      <c r="K12" s="522"/>
      <c r="L12" s="540"/>
      <c r="M12" s="281"/>
    </row>
    <row r="13" spans="1:15" ht="14.25" customHeight="1" thickBot="1" x14ac:dyDescent="0.25">
      <c r="A13" s="184">
        <v>4</v>
      </c>
      <c r="B13" s="39"/>
      <c r="C13" s="107" t="s">
        <v>88</v>
      </c>
      <c r="D13" s="35"/>
      <c r="E13" s="35"/>
      <c r="F13" s="35"/>
      <c r="G13" s="35"/>
      <c r="H13" s="35"/>
      <c r="I13" s="35"/>
      <c r="J13" s="541"/>
      <c r="K13" s="523"/>
      <c r="L13" s="541"/>
      <c r="M13" s="284"/>
    </row>
    <row r="14" spans="1:15" x14ac:dyDescent="0.2">
      <c r="A14" s="184">
        <v>5</v>
      </c>
      <c r="B14" s="39"/>
      <c r="C14" s="108" t="s">
        <v>89</v>
      </c>
      <c r="D14" s="96"/>
      <c r="E14" s="96"/>
      <c r="F14" s="96"/>
      <c r="G14" s="115">
        <f>SUM(D17:D23)</f>
        <v>0</v>
      </c>
      <c r="H14" s="96"/>
      <c r="I14" s="96"/>
      <c r="J14" s="542"/>
      <c r="K14" s="524"/>
      <c r="L14" s="542"/>
      <c r="M14" s="289"/>
      <c r="N14" s="290"/>
    </row>
    <row r="15" spans="1:15" ht="13.5" thickBot="1" x14ac:dyDescent="0.25">
      <c r="A15" s="184">
        <v>6</v>
      </c>
      <c r="B15" s="39"/>
      <c r="C15" s="108" t="s">
        <v>90</v>
      </c>
      <c r="D15" s="96"/>
      <c r="E15" s="96"/>
      <c r="F15" s="96"/>
      <c r="G15" s="153"/>
      <c r="H15" s="96"/>
      <c r="I15" s="96"/>
      <c r="J15" s="542"/>
      <c r="K15" s="524"/>
      <c r="L15" s="542"/>
      <c r="M15" s="289"/>
    </row>
    <row r="16" spans="1:15" ht="13.5" thickBot="1" x14ac:dyDescent="0.25">
      <c r="A16" s="97"/>
      <c r="B16" s="39"/>
      <c r="C16" s="92"/>
      <c r="D16" s="112" t="s">
        <v>121</v>
      </c>
      <c r="E16" s="112" t="s">
        <v>6</v>
      </c>
      <c r="F16" s="112"/>
      <c r="G16" s="112" t="s">
        <v>117</v>
      </c>
      <c r="H16" s="112" t="s">
        <v>118</v>
      </c>
      <c r="I16" s="549" t="s">
        <v>119</v>
      </c>
      <c r="J16" s="543"/>
      <c r="K16" s="525"/>
      <c r="L16" s="543"/>
      <c r="M16" s="295"/>
    </row>
    <row r="17" spans="1:13" x14ac:dyDescent="0.2">
      <c r="A17" s="740">
        <v>7</v>
      </c>
      <c r="B17" s="39"/>
      <c r="C17" s="109" t="s">
        <v>218</v>
      </c>
      <c r="D17" s="172">
        <v>0</v>
      </c>
      <c r="E17" s="151">
        <v>100000</v>
      </c>
      <c r="F17" s="151"/>
      <c r="G17" s="171">
        <v>0.2</v>
      </c>
      <c r="H17" s="114">
        <f t="shared" ref="H17:H23" si="0">+E17-(E17*G17)</f>
        <v>80000</v>
      </c>
      <c r="I17" s="526">
        <f t="shared" ref="I17:I23" si="1">+H17*D17</f>
        <v>0</v>
      </c>
      <c r="J17" s="544"/>
      <c r="K17" s="526"/>
      <c r="L17" s="544"/>
      <c r="M17" s="300"/>
    </row>
    <row r="18" spans="1:13" x14ac:dyDescent="0.2">
      <c r="A18" s="741"/>
      <c r="B18" s="73"/>
      <c r="C18" s="110" t="s">
        <v>219</v>
      </c>
      <c r="D18" s="152"/>
      <c r="E18" s="151">
        <f t="shared" ref="E18:E23" si="2">+E17</f>
        <v>100000</v>
      </c>
      <c r="F18" s="151"/>
      <c r="G18" s="171">
        <v>0.25</v>
      </c>
      <c r="H18" s="114">
        <f t="shared" si="0"/>
        <v>75000</v>
      </c>
      <c r="I18" s="526">
        <f t="shared" si="1"/>
        <v>0</v>
      </c>
      <c r="J18" s="544"/>
      <c r="K18" s="526"/>
      <c r="L18" s="544"/>
      <c r="M18" s="300"/>
    </row>
    <row r="19" spans="1:13" x14ac:dyDescent="0.2">
      <c r="A19" s="741"/>
      <c r="B19" s="136"/>
      <c r="C19" s="110" t="s">
        <v>220</v>
      </c>
      <c r="D19" s="152">
        <v>0</v>
      </c>
      <c r="E19" s="151">
        <f t="shared" si="2"/>
        <v>100000</v>
      </c>
      <c r="F19" s="151"/>
      <c r="G19" s="171">
        <v>0.15</v>
      </c>
      <c r="H19" s="114">
        <f t="shared" si="0"/>
        <v>85000</v>
      </c>
      <c r="I19" s="526">
        <f t="shared" si="1"/>
        <v>0</v>
      </c>
      <c r="J19" s="544"/>
      <c r="K19" s="526"/>
      <c r="L19" s="544"/>
      <c r="M19" s="300"/>
    </row>
    <row r="20" spans="1:13" x14ac:dyDescent="0.2">
      <c r="A20" s="741"/>
      <c r="B20" s="136"/>
      <c r="C20" s="110" t="s">
        <v>221</v>
      </c>
      <c r="D20" s="152">
        <v>0</v>
      </c>
      <c r="E20" s="151">
        <f t="shared" si="2"/>
        <v>100000</v>
      </c>
      <c r="F20" s="151"/>
      <c r="G20" s="171">
        <v>0.1</v>
      </c>
      <c r="H20" s="114">
        <f t="shared" si="0"/>
        <v>90000</v>
      </c>
      <c r="I20" s="526">
        <f t="shared" si="1"/>
        <v>0</v>
      </c>
      <c r="J20" s="544"/>
      <c r="K20" s="526"/>
      <c r="L20" s="544"/>
      <c r="M20" s="300"/>
    </row>
    <row r="21" spans="1:13" ht="13.5" thickBot="1" x14ac:dyDescent="0.25">
      <c r="A21" s="741"/>
      <c r="B21" s="74"/>
      <c r="C21" s="110" t="s">
        <v>91</v>
      </c>
      <c r="D21" s="114"/>
      <c r="E21" s="151">
        <f t="shared" si="2"/>
        <v>100000</v>
      </c>
      <c r="F21" s="151"/>
      <c r="G21" s="171">
        <v>0</v>
      </c>
      <c r="H21" s="114">
        <f t="shared" si="0"/>
        <v>100000</v>
      </c>
      <c r="I21" s="526">
        <f t="shared" si="1"/>
        <v>0</v>
      </c>
      <c r="J21" s="544"/>
      <c r="K21" s="526"/>
      <c r="L21" s="544"/>
      <c r="M21" s="300"/>
    </row>
    <row r="22" spans="1:13" x14ac:dyDescent="0.2">
      <c r="A22" s="741"/>
      <c r="B22" s="10"/>
      <c r="C22" s="164" t="s">
        <v>223</v>
      </c>
      <c r="D22" s="114"/>
      <c r="E22" s="151">
        <f t="shared" si="2"/>
        <v>100000</v>
      </c>
      <c r="F22" s="151"/>
      <c r="G22" s="171">
        <v>0.1</v>
      </c>
      <c r="H22" s="114">
        <f t="shared" si="0"/>
        <v>90000</v>
      </c>
      <c r="I22" s="526">
        <f t="shared" si="1"/>
        <v>0</v>
      </c>
      <c r="J22" s="544"/>
      <c r="K22" s="526"/>
      <c r="L22" s="544"/>
      <c r="M22" s="300"/>
    </row>
    <row r="23" spans="1:13" x14ac:dyDescent="0.2">
      <c r="A23" s="742"/>
      <c r="B23" s="10"/>
      <c r="C23" s="164" t="s">
        <v>224</v>
      </c>
      <c r="D23" s="114"/>
      <c r="E23" s="151">
        <f t="shared" si="2"/>
        <v>100000</v>
      </c>
      <c r="F23" s="151"/>
      <c r="G23" s="171">
        <v>0.15</v>
      </c>
      <c r="H23" s="114">
        <f t="shared" si="0"/>
        <v>85000</v>
      </c>
      <c r="I23" s="526">
        <f t="shared" si="1"/>
        <v>0</v>
      </c>
      <c r="J23" s="544"/>
      <c r="K23" s="526"/>
      <c r="L23" s="544"/>
      <c r="M23" s="300"/>
    </row>
    <row r="24" spans="1:13" x14ac:dyDescent="0.2">
      <c r="A24" s="740">
        <v>8</v>
      </c>
      <c r="B24" s="10"/>
      <c r="C24" s="164" t="s">
        <v>222</v>
      </c>
      <c r="D24" s="114"/>
      <c r="E24" s="114"/>
      <c r="F24" s="114"/>
      <c r="G24" s="171"/>
      <c r="H24" s="114"/>
      <c r="I24" s="526"/>
      <c r="J24" s="544"/>
      <c r="K24" s="526"/>
      <c r="L24" s="544"/>
      <c r="M24" s="300"/>
    </row>
    <row r="25" spans="1:13" x14ac:dyDescent="0.2">
      <c r="A25" s="741"/>
      <c r="B25" s="10"/>
      <c r="C25" s="164" t="s">
        <v>226</v>
      </c>
      <c r="D25" s="114"/>
      <c r="E25" s="114"/>
      <c r="F25" s="114"/>
      <c r="G25" s="171"/>
      <c r="H25" s="114"/>
      <c r="I25" s="526"/>
      <c r="J25" s="544"/>
      <c r="K25" s="526"/>
      <c r="L25" s="544"/>
      <c r="M25" s="300"/>
    </row>
    <row r="26" spans="1:13" x14ac:dyDescent="0.2">
      <c r="A26" s="741"/>
      <c r="B26" s="10"/>
      <c r="C26" s="164" t="s">
        <v>225</v>
      </c>
      <c r="D26" s="114"/>
      <c r="E26" s="114"/>
      <c r="F26" s="114"/>
      <c r="G26" s="171"/>
      <c r="H26" s="114"/>
      <c r="I26" s="526"/>
      <c r="J26" s="544"/>
      <c r="K26" s="526"/>
      <c r="L26" s="544"/>
      <c r="M26" s="300"/>
    </row>
    <row r="27" spans="1:13" x14ac:dyDescent="0.2">
      <c r="A27" s="741"/>
      <c r="B27" s="10"/>
      <c r="C27" s="164" t="s">
        <v>136</v>
      </c>
      <c r="D27" s="114"/>
      <c r="E27" s="114"/>
      <c r="F27" s="114"/>
      <c r="G27" s="171"/>
      <c r="H27" s="114"/>
      <c r="I27" s="526"/>
      <c r="J27" s="544"/>
      <c r="K27" s="526"/>
      <c r="L27" s="544"/>
      <c r="M27" s="300"/>
    </row>
    <row r="28" spans="1:13" ht="13.5" thickBot="1" x14ac:dyDescent="0.25">
      <c r="A28" s="742"/>
      <c r="B28" s="10"/>
      <c r="C28" s="164" t="s">
        <v>232</v>
      </c>
      <c r="D28" s="114"/>
      <c r="E28" s="114"/>
      <c r="F28" s="114"/>
      <c r="G28" s="171"/>
      <c r="H28" s="114"/>
      <c r="I28" s="526"/>
      <c r="J28" s="544"/>
      <c r="K28" s="526"/>
      <c r="L28" s="544"/>
      <c r="M28" s="304"/>
    </row>
    <row r="29" spans="1:13" ht="13.5" thickBot="1" x14ac:dyDescent="0.25">
      <c r="A29" s="206">
        <v>9</v>
      </c>
      <c r="B29" s="207"/>
      <c r="C29" s="210" t="s">
        <v>92</v>
      </c>
      <c r="D29" s="208"/>
      <c r="E29" s="209"/>
      <c r="F29" s="209"/>
      <c r="G29" s="209"/>
      <c r="H29" s="209"/>
      <c r="I29" s="209"/>
      <c r="J29" s="537"/>
      <c r="K29" s="519"/>
      <c r="L29" s="537">
        <f>IF((SUM(I17:I28))=0,0,SUM(I17:I28)/G14)</f>
        <v>0</v>
      </c>
      <c r="M29" s="556"/>
    </row>
    <row r="30" spans="1:13" s="286" customFormat="1" ht="3.75" customHeight="1" thickBot="1" x14ac:dyDescent="0.25">
      <c r="A30" s="559"/>
      <c r="B30" s="96"/>
      <c r="C30" s="180"/>
      <c r="D30" s="96"/>
      <c r="E30" s="96"/>
      <c r="F30" s="96"/>
      <c r="G30" s="96"/>
      <c r="H30" s="96"/>
      <c r="I30" s="96"/>
      <c r="J30" s="524"/>
      <c r="K30" s="524"/>
      <c r="L30" s="524"/>
      <c r="M30" s="447"/>
    </row>
    <row r="31" spans="1:13" ht="13.5" thickBot="1" x14ac:dyDescent="0.25">
      <c r="A31" s="206">
        <v>10</v>
      </c>
      <c r="B31" s="207">
        <v>4141600505</v>
      </c>
      <c r="C31" s="210" t="s">
        <v>3</v>
      </c>
      <c r="D31" s="208"/>
      <c r="E31" s="209"/>
      <c r="F31" s="209"/>
      <c r="G31" s="209"/>
      <c r="H31" s="209"/>
      <c r="I31" s="209"/>
      <c r="J31" s="537"/>
      <c r="K31" s="519"/>
      <c r="L31" s="537">
        <f>+G14*L29</f>
        <v>0</v>
      </c>
      <c r="M31" s="557"/>
    </row>
    <row r="32" spans="1:13" s="286" customFormat="1" ht="3.75" customHeight="1" thickBot="1" x14ac:dyDescent="0.25">
      <c r="A32" s="96"/>
      <c r="B32" s="96"/>
      <c r="C32" s="96"/>
      <c r="D32" s="100"/>
      <c r="E32" s="100"/>
      <c r="F32" s="100"/>
      <c r="G32" s="100"/>
      <c r="H32" s="100"/>
      <c r="I32" s="100"/>
      <c r="J32" s="116"/>
      <c r="K32" s="116"/>
      <c r="L32" s="116"/>
      <c r="M32" s="312"/>
    </row>
    <row r="33" spans="1:13" ht="13.5" thickBot="1" x14ac:dyDescent="0.25">
      <c r="A33" s="206" t="s">
        <v>4</v>
      </c>
      <c r="B33" s="207"/>
      <c r="C33" s="210" t="s">
        <v>5</v>
      </c>
      <c r="D33" s="789" t="s">
        <v>402</v>
      </c>
      <c r="E33" s="790"/>
      <c r="F33" s="222" t="s">
        <v>374</v>
      </c>
      <c r="G33" s="222" t="s">
        <v>41</v>
      </c>
      <c r="H33" s="222" t="s">
        <v>42</v>
      </c>
      <c r="I33" s="221" t="s">
        <v>43</v>
      </c>
      <c r="J33" s="537" t="s">
        <v>251</v>
      </c>
      <c r="K33" s="519"/>
      <c r="L33" s="537" t="s">
        <v>12</v>
      </c>
      <c r="M33" s="558" t="s">
        <v>6</v>
      </c>
    </row>
    <row r="34" spans="1:13" ht="13.5" thickBot="1" x14ac:dyDescent="0.25">
      <c r="A34" s="206"/>
      <c r="B34" s="207"/>
      <c r="C34" s="210" t="s">
        <v>7</v>
      </c>
      <c r="D34" s="210"/>
      <c r="E34" s="221"/>
      <c r="F34" s="221"/>
      <c r="G34" s="221"/>
      <c r="H34" s="221"/>
      <c r="I34" s="221"/>
      <c r="J34" s="537"/>
      <c r="K34" s="519"/>
      <c r="L34" s="537"/>
      <c r="M34" s="317"/>
    </row>
    <row r="35" spans="1:13" ht="13.5" thickBot="1" x14ac:dyDescent="0.25">
      <c r="A35" s="216">
        <v>1</v>
      </c>
      <c r="B35" s="217"/>
      <c r="C35" s="223" t="s">
        <v>95</v>
      </c>
      <c r="D35" s="217"/>
      <c r="E35" s="217"/>
      <c r="F35" s="217"/>
      <c r="G35" s="217"/>
      <c r="H35" s="642"/>
      <c r="I35" s="217"/>
      <c r="J35" s="643"/>
      <c r="K35" s="644"/>
      <c r="L35" s="643"/>
      <c r="M35" s="322"/>
    </row>
    <row r="36" spans="1:13" x14ac:dyDescent="0.2">
      <c r="A36" s="330">
        <v>1.1000000000000001</v>
      </c>
      <c r="B36" s="330">
        <f>VLOOKUP(D36,'EQUIVALENCIA PRESUP'!$B$18:$F$46,5,0)</f>
        <v>51050602</v>
      </c>
      <c r="C36" s="330" t="s">
        <v>97</v>
      </c>
      <c r="D36" s="755" t="s">
        <v>141</v>
      </c>
      <c r="E36" s="755"/>
      <c r="F36" s="646" t="s">
        <v>395</v>
      </c>
      <c r="G36" s="330" t="s">
        <v>99</v>
      </c>
      <c r="H36" s="641"/>
      <c r="I36" s="570"/>
      <c r="J36" s="332">
        <f>+H36*I36</f>
        <v>0</v>
      </c>
      <c r="K36" s="531"/>
      <c r="L36" s="531">
        <f t="shared" ref="L36:L42" si="3">+J36+K36</f>
        <v>0</v>
      </c>
      <c r="M36" s="332">
        <f>+M31*5%</f>
        <v>0</v>
      </c>
    </row>
    <row r="37" spans="1:13" x14ac:dyDescent="0.2">
      <c r="A37" s="335">
        <v>1.2</v>
      </c>
      <c r="B37" s="335">
        <f>VLOOKUP(D37,'EQUIVALENCIA PRESUP'!$B$18:$F$46,5,0)</f>
        <v>51050602</v>
      </c>
      <c r="C37" s="335" t="s">
        <v>98</v>
      </c>
      <c r="D37" s="753" t="s">
        <v>141</v>
      </c>
      <c r="E37" s="753"/>
      <c r="F37" s="608" t="s">
        <v>395</v>
      </c>
      <c r="G37" s="335" t="s">
        <v>99</v>
      </c>
      <c r="H37" s="366"/>
      <c r="I37" s="331"/>
      <c r="J37" s="572">
        <f>+H37*I37</f>
        <v>0</v>
      </c>
      <c r="K37" s="333"/>
      <c r="L37" s="333">
        <f t="shared" si="3"/>
        <v>0</v>
      </c>
      <c r="M37" s="332" t="e">
        <f>+#REF!*#REF!</f>
        <v>#REF!</v>
      </c>
    </row>
    <row r="38" spans="1:13" x14ac:dyDescent="0.2">
      <c r="A38" s="335">
        <v>1.3</v>
      </c>
      <c r="B38" s="335">
        <f>VLOOKUP(D38,'EQUIVALENCIA PRESUP'!$B$18:$F$46,5,0)</f>
        <v>51052102</v>
      </c>
      <c r="C38" s="335" t="s">
        <v>146</v>
      </c>
      <c r="D38" s="760" t="s">
        <v>355</v>
      </c>
      <c r="E38" s="761"/>
      <c r="F38" s="617" t="s">
        <v>395</v>
      </c>
      <c r="G38" s="330" t="s">
        <v>41</v>
      </c>
      <c r="H38" s="334">
        <f>IF(D38="AUXILIO PRÁCTICAS ESTUDIANTES - GASTOS PERSONAL DOCENTE",5500,0)</f>
        <v>5500</v>
      </c>
      <c r="I38" s="569"/>
      <c r="J38" s="332">
        <f>+H38*I38</f>
        <v>0</v>
      </c>
      <c r="K38" s="451"/>
      <c r="L38" s="451">
        <f>+J38+K38</f>
        <v>0</v>
      </c>
      <c r="M38" s="332" t="e">
        <f>+#REF!*#REF!</f>
        <v>#REF!</v>
      </c>
    </row>
    <row r="39" spans="1:13" ht="13.5" thickBot="1" x14ac:dyDescent="0.25">
      <c r="A39" s="335">
        <v>1.4</v>
      </c>
      <c r="B39" s="335">
        <f>VLOOKUP(D39,'EQUIVALENCIA PRESUP'!$B$18:$F$46,5,0)</f>
        <v>51053001</v>
      </c>
      <c r="C39" s="335" t="s">
        <v>377</v>
      </c>
      <c r="D39" s="748" t="s">
        <v>376</v>
      </c>
      <c r="E39" s="748"/>
      <c r="F39" s="596" t="s">
        <v>395</v>
      </c>
      <c r="G39" s="335"/>
      <c r="H39" s="337"/>
      <c r="I39" s="331">
        <v>0</v>
      </c>
      <c r="J39" s="572">
        <f ca="1">SUMIF($D$36:$E$37,"SUELDOS PERSONAL DOCENTE",$J$36:$J$37)*30%</f>
        <v>0</v>
      </c>
      <c r="K39" s="452"/>
      <c r="L39" s="451">
        <f t="shared" ca="1" si="3"/>
        <v>0</v>
      </c>
      <c r="M39" s="332" t="e">
        <f ca="1">+J39*#REF!*#REF!</f>
        <v>#REF!</v>
      </c>
    </row>
    <row r="40" spans="1:13" ht="13.5" thickBot="1" x14ac:dyDescent="0.25">
      <c r="A40" s="335">
        <v>1.5</v>
      </c>
      <c r="B40" s="335">
        <f>VLOOKUP(D40,'EQUIVALENCIA PRESUP'!$B$18:$F$46,5,0)</f>
        <v>51053002</v>
      </c>
      <c r="C40" s="335" t="s">
        <v>377</v>
      </c>
      <c r="D40" s="748" t="s">
        <v>378</v>
      </c>
      <c r="E40" s="748"/>
      <c r="F40" s="596" t="s">
        <v>395</v>
      </c>
      <c r="G40" s="335"/>
      <c r="H40" s="337"/>
      <c r="I40" s="331"/>
      <c r="J40" s="572">
        <f ca="1">SUMIF($D$36:$E$37,"SUELDOS PERSONAL ADMINISTRATIVO",$J$36:$J$37)*30%</f>
        <v>0</v>
      </c>
      <c r="K40" s="452"/>
      <c r="L40" s="451">
        <f t="shared" ca="1" si="3"/>
        <v>0</v>
      </c>
      <c r="M40" s="339" t="e">
        <f>SUM(M36:M39)</f>
        <v>#REF!</v>
      </c>
    </row>
    <row r="41" spans="1:13" x14ac:dyDescent="0.2">
      <c r="A41" s="335">
        <v>1.6</v>
      </c>
      <c r="B41" s="335">
        <f>VLOOKUP(D41,'EQUIVALENCIA PRESUP'!$B$18:$F$46,5,0)</f>
        <v>51056801</v>
      </c>
      <c r="C41" s="335" t="s">
        <v>379</v>
      </c>
      <c r="D41" s="748" t="s">
        <v>142</v>
      </c>
      <c r="E41" s="748"/>
      <c r="F41" s="596" t="s">
        <v>395</v>
      </c>
      <c r="G41" s="335"/>
      <c r="H41" s="337"/>
      <c r="I41" s="331"/>
      <c r="J41" s="572">
        <f ca="1">SUMIF($D$36:$E$37,"SUELDOS PERSONAL DOCENTE",$J$36:$J$37)*26%</f>
        <v>0</v>
      </c>
      <c r="K41" s="338"/>
      <c r="L41" s="338">
        <f t="shared" ca="1" si="3"/>
        <v>0</v>
      </c>
      <c r="M41" s="340"/>
    </row>
    <row r="42" spans="1:13" ht="13.5" thickBot="1" x14ac:dyDescent="0.25">
      <c r="A42" s="335">
        <v>1.7</v>
      </c>
      <c r="B42" s="585">
        <f>VLOOKUP(D42,'EQUIVALENCIA PRESUP'!$B$18:$F$46,5,0)</f>
        <v>51056802</v>
      </c>
      <c r="C42" s="585" t="s">
        <v>380</v>
      </c>
      <c r="D42" s="751" t="s">
        <v>381</v>
      </c>
      <c r="E42" s="751"/>
      <c r="F42" s="601" t="s">
        <v>395</v>
      </c>
      <c r="G42" s="585"/>
      <c r="H42" s="586"/>
      <c r="I42" s="587">
        <v>0</v>
      </c>
      <c r="J42" s="588">
        <f ca="1">SUMIF($D$36:$E$37,"SUELDOS PERSONAL ADMINISTRATIVO",$J$36:$J$37)*23%</f>
        <v>0</v>
      </c>
      <c r="K42" s="589"/>
      <c r="L42" s="589">
        <f t="shared" ca="1" si="3"/>
        <v>0</v>
      </c>
      <c r="M42" s="340"/>
    </row>
    <row r="43" spans="1:13" ht="13.5" thickBot="1" x14ac:dyDescent="0.25">
      <c r="A43" s="176">
        <v>1</v>
      </c>
      <c r="B43" s="174"/>
      <c r="C43" s="176" t="s">
        <v>95</v>
      </c>
      <c r="D43" s="175"/>
      <c r="E43" s="175"/>
      <c r="F43" s="175"/>
      <c r="G43" s="175"/>
      <c r="H43" s="175"/>
      <c r="I43" s="175"/>
      <c r="J43" s="546">
        <f ca="1">SUM(J36:J42)</f>
        <v>0</v>
      </c>
      <c r="K43" s="528">
        <f>SUM(K36:K42)</f>
        <v>0</v>
      </c>
      <c r="L43" s="546">
        <f ca="1">SUM(L36:L42)</f>
        <v>0</v>
      </c>
      <c r="M43" s="340"/>
    </row>
    <row r="44" spans="1:13" ht="3" customHeight="1" thickBot="1" x14ac:dyDescent="0.25">
      <c r="A44" s="285"/>
      <c r="B44" s="260"/>
      <c r="C44" s="346"/>
      <c r="D44" s="347"/>
      <c r="E44" s="347"/>
      <c r="F44" s="347"/>
      <c r="G44" s="346"/>
      <c r="H44" s="348"/>
      <c r="I44" s="349"/>
      <c r="J44" s="350"/>
      <c r="K44" s="351"/>
      <c r="L44" s="351"/>
      <c r="M44" s="340"/>
    </row>
    <row r="45" spans="1:13" ht="13.5" thickBot="1" x14ac:dyDescent="0.25">
      <c r="A45" s="216">
        <v>2</v>
      </c>
      <c r="B45" s="217"/>
      <c r="C45" s="218" t="s">
        <v>366</v>
      </c>
      <c r="D45" s="219"/>
      <c r="E45" s="219"/>
      <c r="F45" s="219"/>
      <c r="G45" s="219"/>
      <c r="H45" s="220"/>
      <c r="I45" s="219"/>
      <c r="J45" s="545"/>
      <c r="K45" s="527"/>
      <c r="L45" s="545"/>
      <c r="M45" s="322"/>
    </row>
    <row r="46" spans="1:13" x14ac:dyDescent="0.2">
      <c r="A46" s="335">
        <v>2.1</v>
      </c>
      <c r="B46" s="335">
        <f>VLOOKUP(D46,'EQUIVALENCIA PRESUP'!$B$18:$F$46,5,0)</f>
        <v>51109502</v>
      </c>
      <c r="C46" s="324" t="s">
        <v>96</v>
      </c>
      <c r="D46" s="756" t="s">
        <v>375</v>
      </c>
      <c r="E46" s="757"/>
      <c r="F46" s="609" t="s">
        <v>395</v>
      </c>
      <c r="G46" s="324" t="s">
        <v>99</v>
      </c>
      <c r="H46" s="325">
        <v>0</v>
      </c>
      <c r="I46" s="326">
        <v>0</v>
      </c>
      <c r="J46" s="327">
        <f t="shared" ref="J46:J53" si="4">+H46*I46</f>
        <v>0</v>
      </c>
      <c r="K46" s="328"/>
      <c r="L46" s="328">
        <f t="shared" ref="L46:L54" si="5">+J46+K46</f>
        <v>0</v>
      </c>
      <c r="M46" s="327" t="e">
        <f>+#REF!*#REF!</f>
        <v>#REF!</v>
      </c>
    </row>
    <row r="47" spans="1:13" x14ac:dyDescent="0.2">
      <c r="A47" s="335">
        <v>2.2000000000000002</v>
      </c>
      <c r="B47" s="335">
        <f>VLOOKUP(D47,'EQUIVALENCIA PRESUP'!$B$18:$F$46,5,0)</f>
        <v>51109501</v>
      </c>
      <c r="C47" s="469" t="s">
        <v>74</v>
      </c>
      <c r="D47" s="758" t="s">
        <v>354</v>
      </c>
      <c r="E47" s="759"/>
      <c r="F47" s="618" t="s">
        <v>395</v>
      </c>
      <c r="G47" s="330" t="s">
        <v>41</v>
      </c>
      <c r="H47" s="334">
        <f>VLOOKUP(C47,C165:D175,2,FALSE)</f>
        <v>118100</v>
      </c>
      <c r="I47" s="569"/>
      <c r="J47" s="332">
        <f t="shared" si="4"/>
        <v>0</v>
      </c>
      <c r="K47" s="451"/>
      <c r="L47" s="451">
        <f t="shared" si="5"/>
        <v>0</v>
      </c>
      <c r="M47" s="332" t="e">
        <f>+#REF!*#REF!</f>
        <v>#REF!</v>
      </c>
    </row>
    <row r="48" spans="1:13" x14ac:dyDescent="0.2">
      <c r="A48" s="335">
        <v>2.2999999999999998</v>
      </c>
      <c r="B48" s="335">
        <f>VLOOKUP(D48,'EQUIVALENCIA PRESUP'!$B$18:$F$46,5,0)</f>
        <v>51109501</v>
      </c>
      <c r="C48" s="469" t="s">
        <v>74</v>
      </c>
      <c r="D48" s="758" t="s">
        <v>354</v>
      </c>
      <c r="E48" s="759"/>
      <c r="F48" s="618" t="s">
        <v>395</v>
      </c>
      <c r="G48" s="330" t="s">
        <v>41</v>
      </c>
      <c r="H48" s="334">
        <f>VLOOKUP(C48,C165:D175,2,FALSE)</f>
        <v>118100</v>
      </c>
      <c r="I48" s="569"/>
      <c r="J48" s="332">
        <f>+H48*I48</f>
        <v>0</v>
      </c>
      <c r="K48" s="451"/>
      <c r="L48" s="451">
        <f t="shared" si="5"/>
        <v>0</v>
      </c>
      <c r="M48" s="332" t="e">
        <f>+#REF!*#REF!</f>
        <v>#REF!</v>
      </c>
    </row>
    <row r="49" spans="1:13" x14ac:dyDescent="0.2">
      <c r="A49" s="335">
        <v>2.4</v>
      </c>
      <c r="B49" s="335">
        <f>VLOOKUP(D49,'EQUIVALENCIA PRESUP'!$B$18:$F$46,5,0)</f>
        <v>51109504</v>
      </c>
      <c r="C49" s="335" t="s">
        <v>93</v>
      </c>
      <c r="D49" s="760" t="s">
        <v>369</v>
      </c>
      <c r="E49" s="761"/>
      <c r="F49" s="595" t="s">
        <v>395</v>
      </c>
      <c r="G49" s="335" t="s">
        <v>41</v>
      </c>
      <c r="H49" s="336"/>
      <c r="I49" s="331"/>
      <c r="J49" s="332">
        <f t="shared" si="4"/>
        <v>0</v>
      </c>
      <c r="K49" s="452"/>
      <c r="L49" s="451">
        <f t="shared" si="5"/>
        <v>0</v>
      </c>
      <c r="M49" s="332" t="e">
        <f>+#REF!*#REF!</f>
        <v>#REF!</v>
      </c>
    </row>
    <row r="50" spans="1:13" x14ac:dyDescent="0.2">
      <c r="A50" s="335">
        <v>2.5</v>
      </c>
      <c r="B50" s="335">
        <f>VLOOKUP(D50,'EQUIVALENCIA PRESUP'!$B$18:$F$46,5,0)</f>
        <v>51109502</v>
      </c>
      <c r="C50" s="335" t="s">
        <v>148</v>
      </c>
      <c r="D50" s="760" t="s">
        <v>375</v>
      </c>
      <c r="E50" s="761"/>
      <c r="F50" s="595" t="s">
        <v>395</v>
      </c>
      <c r="G50" s="335"/>
      <c r="H50" s="337">
        <v>0</v>
      </c>
      <c r="I50" s="331"/>
      <c r="J50" s="332">
        <f t="shared" si="4"/>
        <v>0</v>
      </c>
      <c r="K50" s="452"/>
      <c r="L50" s="451">
        <f t="shared" si="5"/>
        <v>0</v>
      </c>
      <c r="M50" s="332" t="e">
        <f>+#REF!*#REF!</f>
        <v>#REF!</v>
      </c>
    </row>
    <row r="51" spans="1:13" x14ac:dyDescent="0.2">
      <c r="A51" s="335">
        <v>2.6</v>
      </c>
      <c r="B51" s="335">
        <f>VLOOKUP(D51,'EQUIVALENCIA PRESUP'!$B$18:$F$46,5,0)</f>
        <v>51109503</v>
      </c>
      <c r="C51" s="612" t="s">
        <v>370</v>
      </c>
      <c r="D51" s="760" t="s">
        <v>344</v>
      </c>
      <c r="E51" s="761"/>
      <c r="F51" s="595" t="s">
        <v>400</v>
      </c>
      <c r="G51" s="335"/>
      <c r="H51" s="337"/>
      <c r="I51" s="331"/>
      <c r="J51" s="332">
        <f t="shared" si="4"/>
        <v>0</v>
      </c>
      <c r="K51" s="452"/>
      <c r="L51" s="451">
        <f t="shared" si="5"/>
        <v>0</v>
      </c>
      <c r="M51" s="332">
        <f>+M31*5%</f>
        <v>0</v>
      </c>
    </row>
    <row r="52" spans="1:13" x14ac:dyDescent="0.2">
      <c r="A52" s="335">
        <v>2.7</v>
      </c>
      <c r="B52" s="335">
        <f>VLOOKUP(D52,'EQUIVALENCIA PRESUP'!$B$18:$F$46,5,0)</f>
        <v>51109503</v>
      </c>
      <c r="C52" s="612" t="s">
        <v>370</v>
      </c>
      <c r="D52" s="760" t="s">
        <v>344</v>
      </c>
      <c r="E52" s="761"/>
      <c r="F52" s="595" t="s">
        <v>400</v>
      </c>
      <c r="G52" s="335"/>
      <c r="H52" s="337"/>
      <c r="I52" s="331"/>
      <c r="J52" s="332">
        <f t="shared" si="4"/>
        <v>0</v>
      </c>
      <c r="K52" s="452"/>
      <c r="L52" s="451">
        <f t="shared" si="5"/>
        <v>0</v>
      </c>
      <c r="M52" s="332" t="e">
        <f>+#REF!*#REF!</f>
        <v>#REF!</v>
      </c>
    </row>
    <row r="53" spans="1:13" x14ac:dyDescent="0.2">
      <c r="A53" s="335">
        <v>2.8</v>
      </c>
      <c r="B53" s="335">
        <f>VLOOKUP(D53,'EQUIVALENCIA PRESUP'!$B$18:$F$46,5,0)</f>
        <v>51109503</v>
      </c>
      <c r="C53" s="335" t="s">
        <v>241</v>
      </c>
      <c r="D53" s="760" t="s">
        <v>344</v>
      </c>
      <c r="E53" s="761"/>
      <c r="F53" s="595" t="s">
        <v>399</v>
      </c>
      <c r="G53" s="335"/>
      <c r="H53" s="337"/>
      <c r="I53" s="331"/>
      <c r="J53" s="332">
        <f t="shared" si="4"/>
        <v>0</v>
      </c>
      <c r="K53" s="452"/>
      <c r="L53" s="451">
        <f t="shared" si="5"/>
        <v>0</v>
      </c>
      <c r="M53" s="332" t="e">
        <f>+#REF!*#REF!</f>
        <v>#REF!</v>
      </c>
    </row>
    <row r="54" spans="1:13" ht="13.5" thickBot="1" x14ac:dyDescent="0.25">
      <c r="A54" s="335">
        <v>2.9</v>
      </c>
      <c r="B54" s="585">
        <f>VLOOKUP(D54,'EQUIVALENCIA PRESUP'!$B$18:$F$46,5,0)</f>
        <v>51109503</v>
      </c>
      <c r="C54" s="335" t="s">
        <v>241</v>
      </c>
      <c r="D54" s="764" t="s">
        <v>344</v>
      </c>
      <c r="E54" s="765"/>
      <c r="F54" s="603" t="s">
        <v>400</v>
      </c>
      <c r="G54" s="335"/>
      <c r="H54" s="337"/>
      <c r="I54" s="331"/>
      <c r="J54" s="332">
        <f>+G54*H54*I54</f>
        <v>0</v>
      </c>
      <c r="K54" s="452"/>
      <c r="L54" s="451">
        <f t="shared" si="5"/>
        <v>0</v>
      </c>
      <c r="M54" s="332" t="e">
        <f>+#REF!*#REF!</f>
        <v>#REF!</v>
      </c>
    </row>
    <row r="55" spans="1:13" ht="13.5" thickBot="1" x14ac:dyDescent="0.25">
      <c r="A55" s="176">
        <v>2</v>
      </c>
      <c r="B55" s="174"/>
      <c r="C55" s="176" t="s">
        <v>366</v>
      </c>
      <c r="D55" s="175"/>
      <c r="E55" s="175"/>
      <c r="F55" s="175"/>
      <c r="G55" s="175"/>
      <c r="H55" s="175"/>
      <c r="I55" s="175"/>
      <c r="J55" s="546">
        <f>SUM(J46:J54)</f>
        <v>0</v>
      </c>
      <c r="K55" s="528">
        <f>SUM(K46:K54)</f>
        <v>0</v>
      </c>
      <c r="L55" s="546">
        <f>SUM(L46:L54)</f>
        <v>0</v>
      </c>
      <c r="M55" s="340"/>
    </row>
    <row r="56" spans="1:13" ht="3" customHeight="1" thickBot="1" x14ac:dyDescent="0.25">
      <c r="A56" s="285"/>
      <c r="B56" s="260"/>
      <c r="C56" s="346"/>
      <c r="D56" s="347"/>
      <c r="E56" s="347"/>
      <c r="F56" s="347"/>
      <c r="G56" s="346"/>
      <c r="H56" s="348"/>
      <c r="I56" s="349"/>
      <c r="J56" s="350"/>
      <c r="K56" s="351"/>
      <c r="L56" s="351"/>
      <c r="M56" s="340"/>
    </row>
    <row r="57" spans="1:13" ht="13.5" thickBot="1" x14ac:dyDescent="0.25">
      <c r="A57" s="699" t="s">
        <v>368</v>
      </c>
      <c r="B57" s="174"/>
      <c r="C57" s="176" t="s">
        <v>367</v>
      </c>
      <c r="D57" s="175"/>
      <c r="E57" s="175"/>
      <c r="F57" s="175"/>
      <c r="G57" s="175"/>
      <c r="H57" s="175"/>
      <c r="I57" s="175"/>
      <c r="J57" s="546">
        <f ca="1">+J55+J43</f>
        <v>0</v>
      </c>
      <c r="K57" s="528">
        <f>+K55+K43</f>
        <v>0</v>
      </c>
      <c r="L57" s="546">
        <f ca="1">+L55+L43</f>
        <v>0</v>
      </c>
      <c r="M57" s="340"/>
    </row>
    <row r="58" spans="1:13" s="286" customFormat="1" ht="3" customHeight="1" thickBot="1" x14ac:dyDescent="0.25">
      <c r="A58" s="10"/>
      <c r="B58" s="10"/>
      <c r="C58" s="10"/>
      <c r="D58" s="502"/>
      <c r="E58" s="502"/>
      <c r="F58" s="502"/>
      <c r="G58" s="10"/>
      <c r="H58" s="564"/>
      <c r="I58" s="33"/>
      <c r="J58" s="33"/>
      <c r="K58" s="33"/>
      <c r="L58" s="33"/>
      <c r="M58" s="340"/>
    </row>
    <row r="59" spans="1:13" ht="13.5" thickBot="1" x14ac:dyDescent="0.25">
      <c r="A59" s="216">
        <v>3</v>
      </c>
      <c r="B59" s="217"/>
      <c r="C59" s="223" t="s">
        <v>44</v>
      </c>
      <c r="D59" s="217"/>
      <c r="E59" s="217"/>
      <c r="F59" s="217"/>
      <c r="G59" s="217"/>
      <c r="H59" s="642"/>
      <c r="I59" s="217"/>
      <c r="J59" s="643"/>
      <c r="K59" s="644"/>
      <c r="L59" s="643"/>
      <c r="M59" s="322"/>
    </row>
    <row r="60" spans="1:13" ht="13.5" customHeight="1" x14ac:dyDescent="0.2">
      <c r="A60" s="14">
        <v>3.1</v>
      </c>
      <c r="B60" s="330">
        <f>VLOOKUP(D60,'EQUIVALENCIA PRESUP'!$B$18:$F$46,5,0)</f>
        <v>51959518</v>
      </c>
      <c r="C60" s="6" t="s">
        <v>46</v>
      </c>
      <c r="D60" s="771" t="s">
        <v>107</v>
      </c>
      <c r="E60" s="772" t="s">
        <v>107</v>
      </c>
      <c r="F60" s="606" t="s">
        <v>397</v>
      </c>
      <c r="G60" s="6" t="s">
        <v>15</v>
      </c>
      <c r="H60" s="159">
        <v>1500</v>
      </c>
      <c r="I60" s="529"/>
      <c r="J60" s="156">
        <f t="shared" ref="J60:J65" si="6">+H60*I60</f>
        <v>0</v>
      </c>
      <c r="K60" s="553"/>
      <c r="L60" s="156">
        <f t="shared" ref="L60:L106" si="7">+J60+K60</f>
        <v>0</v>
      </c>
      <c r="M60" s="531"/>
    </row>
    <row r="61" spans="1:13" ht="13.5" customHeight="1" x14ac:dyDescent="0.2">
      <c r="A61" s="4">
        <v>3.2</v>
      </c>
      <c r="B61" s="335">
        <f>VLOOKUP(D61,'EQUIVALENCIA PRESUP'!$B$18:$F$46,5,0)</f>
        <v>51959518</v>
      </c>
      <c r="C61" s="5" t="s">
        <v>47</v>
      </c>
      <c r="D61" s="733" t="s">
        <v>107</v>
      </c>
      <c r="E61" s="734" t="s">
        <v>107</v>
      </c>
      <c r="F61" s="597" t="s">
        <v>397</v>
      </c>
      <c r="G61" s="5" t="s">
        <v>15</v>
      </c>
      <c r="H61" s="160">
        <v>6400</v>
      </c>
      <c r="I61" s="195"/>
      <c r="J61" s="156">
        <f t="shared" si="6"/>
        <v>0</v>
      </c>
      <c r="K61" s="553"/>
      <c r="L61" s="156">
        <f t="shared" si="7"/>
        <v>0</v>
      </c>
      <c r="M61" s="531"/>
    </row>
    <row r="62" spans="1:13" ht="13.5" customHeight="1" x14ac:dyDescent="0.2">
      <c r="A62" s="4">
        <v>3.3</v>
      </c>
      <c r="B62" s="335">
        <f>VLOOKUP(D62,'EQUIVALENCIA PRESUP'!$B$18:$F$46,5,0)</f>
        <v>51959518</v>
      </c>
      <c r="C62" s="183" t="s">
        <v>45</v>
      </c>
      <c r="D62" s="747" t="s">
        <v>107</v>
      </c>
      <c r="E62" s="747" t="s">
        <v>107</v>
      </c>
      <c r="F62" s="605" t="s">
        <v>397</v>
      </c>
      <c r="G62" s="6"/>
      <c r="H62" s="182">
        <v>0</v>
      </c>
      <c r="I62" s="529"/>
      <c r="J62" s="156">
        <f t="shared" si="6"/>
        <v>0</v>
      </c>
      <c r="K62" s="553"/>
      <c r="L62" s="156">
        <f t="shared" si="7"/>
        <v>0</v>
      </c>
      <c r="M62" s="531" t="e">
        <f>+#REF!*#REF!</f>
        <v>#REF!</v>
      </c>
    </row>
    <row r="63" spans="1:13" ht="13.5" customHeight="1" x14ac:dyDescent="0.2">
      <c r="A63" s="4">
        <v>3.4</v>
      </c>
      <c r="B63" s="335">
        <f>VLOOKUP(D63,'EQUIVALENCIA PRESUP'!$B$18:$F$46,5,0)</f>
        <v>51959518</v>
      </c>
      <c r="C63" s="203" t="s">
        <v>233</v>
      </c>
      <c r="D63" s="749" t="s">
        <v>107</v>
      </c>
      <c r="E63" s="750" t="s">
        <v>107</v>
      </c>
      <c r="F63" s="600" t="s">
        <v>397</v>
      </c>
      <c r="G63" s="5"/>
      <c r="H63" s="28"/>
      <c r="I63" s="529"/>
      <c r="J63" s="156">
        <f t="shared" si="6"/>
        <v>0</v>
      </c>
      <c r="K63" s="553"/>
      <c r="L63" s="156">
        <f t="shared" si="7"/>
        <v>0</v>
      </c>
      <c r="M63" s="531" t="e">
        <f>+#REF!*#REF!</f>
        <v>#REF!</v>
      </c>
    </row>
    <row r="64" spans="1:13" ht="13.5" customHeight="1" x14ac:dyDescent="0.2">
      <c r="A64" s="4">
        <v>3.5</v>
      </c>
      <c r="B64" s="335">
        <f>VLOOKUP(D64,'EQUIVALENCIA PRESUP'!$B$18:$F$46,5,0)</f>
        <v>51959518</v>
      </c>
      <c r="C64" s="203" t="s">
        <v>233</v>
      </c>
      <c r="D64" s="748" t="s">
        <v>107</v>
      </c>
      <c r="E64" s="748" t="s">
        <v>107</v>
      </c>
      <c r="F64" s="596" t="s">
        <v>397</v>
      </c>
      <c r="G64" s="5"/>
      <c r="H64" s="28"/>
      <c r="I64" s="529"/>
      <c r="J64" s="156">
        <f t="shared" si="6"/>
        <v>0</v>
      </c>
      <c r="K64" s="553"/>
      <c r="L64" s="156">
        <f t="shared" si="7"/>
        <v>0</v>
      </c>
      <c r="M64" s="531" t="e">
        <f>+#REF!*#REF!</f>
        <v>#REF!</v>
      </c>
    </row>
    <row r="65" spans="1:13" ht="13.5" customHeight="1" thickBot="1" x14ac:dyDescent="0.25">
      <c r="A65" s="4">
        <v>3.6</v>
      </c>
      <c r="B65" s="335">
        <f>VLOOKUP(D65,'EQUIVALENCIA PRESUP'!$B$18:$F$46,5,0)</f>
        <v>51959518</v>
      </c>
      <c r="C65" s="6" t="s">
        <v>242</v>
      </c>
      <c r="D65" s="749" t="s">
        <v>107</v>
      </c>
      <c r="E65" s="750" t="s">
        <v>107</v>
      </c>
      <c r="F65" s="600" t="s">
        <v>397</v>
      </c>
      <c r="G65" s="5"/>
      <c r="H65" s="28"/>
      <c r="I65" s="529"/>
      <c r="J65" s="156">
        <f t="shared" si="6"/>
        <v>0</v>
      </c>
      <c r="K65" s="553"/>
      <c r="L65" s="156">
        <f t="shared" si="7"/>
        <v>0</v>
      </c>
      <c r="M65" s="531" t="e">
        <f>+#REF!*#REF!</f>
        <v>#REF!</v>
      </c>
    </row>
    <row r="66" spans="1:13" ht="13.5" customHeight="1" thickBot="1" x14ac:dyDescent="0.25">
      <c r="A66" s="176">
        <v>3</v>
      </c>
      <c r="B66" s="174"/>
      <c r="C66" s="176" t="s">
        <v>147</v>
      </c>
      <c r="D66" s="175"/>
      <c r="E66" s="175"/>
      <c r="F66" s="175"/>
      <c r="G66" s="175"/>
      <c r="H66" s="175"/>
      <c r="I66" s="175"/>
      <c r="J66" s="546">
        <f>SUM(J60:J65)</f>
        <v>0</v>
      </c>
      <c r="K66" s="528"/>
      <c r="L66" s="546">
        <f>SUM(L60:L65)</f>
        <v>0</v>
      </c>
      <c r="M66" s="321" t="e">
        <f>SUM(M60:M65)</f>
        <v>#REF!</v>
      </c>
    </row>
    <row r="67" spans="1:13" s="286" customFormat="1" ht="3" customHeight="1" thickBot="1" x14ac:dyDescent="0.25">
      <c r="A67" s="96"/>
      <c r="B67" s="96"/>
      <c r="C67" s="96"/>
      <c r="D67" s="96"/>
      <c r="E67" s="96"/>
      <c r="F67" s="96"/>
      <c r="G67" s="96"/>
      <c r="H67" s="96"/>
      <c r="I67" s="96"/>
      <c r="J67" s="33"/>
      <c r="K67" s="33"/>
      <c r="L67" s="33"/>
      <c r="M67" s="447"/>
    </row>
    <row r="68" spans="1:13" ht="13.5" thickBot="1" x14ac:dyDescent="0.25">
      <c r="A68" s="216">
        <v>4</v>
      </c>
      <c r="B68" s="217"/>
      <c r="C68" s="223" t="s">
        <v>120</v>
      </c>
      <c r="D68" s="217"/>
      <c r="E68" s="217"/>
      <c r="F68" s="217"/>
      <c r="G68" s="217"/>
      <c r="H68" s="642"/>
      <c r="I68" s="217"/>
      <c r="J68" s="643"/>
      <c r="K68" s="644"/>
      <c r="L68" s="643"/>
      <c r="M68" s="322"/>
    </row>
    <row r="69" spans="1:13" ht="13.5" customHeight="1" x14ac:dyDescent="0.2">
      <c r="A69" s="667">
        <v>4.0999999999999996</v>
      </c>
      <c r="B69" s="6">
        <f>VLOOKUP(D69,'EQUIVALENCIA PRESUP'!$B$18:$F$46,5,0)</f>
        <v>51953001</v>
      </c>
      <c r="C69" s="330" t="s">
        <v>112</v>
      </c>
      <c r="D69" s="749" t="s">
        <v>143</v>
      </c>
      <c r="E69" s="750"/>
      <c r="F69" s="600" t="s">
        <v>397</v>
      </c>
      <c r="G69" s="6" t="s">
        <v>15</v>
      </c>
      <c r="H69" s="159">
        <v>3500</v>
      </c>
      <c r="I69" s="197">
        <v>0</v>
      </c>
      <c r="J69" s="156">
        <f t="shared" ref="J69:J75" si="8">+H69*I69</f>
        <v>0</v>
      </c>
      <c r="K69" s="228"/>
      <c r="L69" s="198">
        <f t="shared" si="7"/>
        <v>0</v>
      </c>
      <c r="M69" s="531" t="e">
        <f>+#REF!*#REF!</f>
        <v>#REF!</v>
      </c>
    </row>
    <row r="70" spans="1:13" ht="13.5" customHeight="1" x14ac:dyDescent="0.2">
      <c r="A70" s="4">
        <v>4.2</v>
      </c>
      <c r="B70" s="5">
        <f>VLOOKUP(D70,'EQUIVALENCIA PRESUP'!$B$18:$F$46,5,0)</f>
        <v>51350502</v>
      </c>
      <c r="C70" s="335" t="s">
        <v>114</v>
      </c>
      <c r="D70" s="748" t="s">
        <v>382</v>
      </c>
      <c r="E70" s="748"/>
      <c r="F70" s="596" t="s">
        <v>397</v>
      </c>
      <c r="G70" s="5" t="s">
        <v>15</v>
      </c>
      <c r="H70" s="355">
        <v>40000</v>
      </c>
      <c r="I70" s="154"/>
      <c r="J70" s="156">
        <f t="shared" si="8"/>
        <v>0</v>
      </c>
      <c r="K70" s="228"/>
      <c r="L70" s="198">
        <f t="shared" si="7"/>
        <v>0</v>
      </c>
      <c r="M70" s="531" t="e">
        <f>+#REF!*#REF!</f>
        <v>#REF!</v>
      </c>
    </row>
    <row r="71" spans="1:13" ht="13.5" customHeight="1" x14ac:dyDescent="0.2">
      <c r="A71" s="4">
        <v>4.3</v>
      </c>
      <c r="B71" s="5">
        <f>VLOOKUP(D71,'EQUIVALENCIA PRESUP'!$B$18:$F$46,5,0)</f>
        <v>51959518</v>
      </c>
      <c r="C71" s="335" t="s">
        <v>76</v>
      </c>
      <c r="D71" s="748" t="s">
        <v>107</v>
      </c>
      <c r="E71" s="748"/>
      <c r="F71" s="596" t="s">
        <v>397</v>
      </c>
      <c r="G71" s="5"/>
      <c r="H71" s="42">
        <v>0</v>
      </c>
      <c r="I71" s="154">
        <v>0</v>
      </c>
      <c r="J71" s="156">
        <f t="shared" si="8"/>
        <v>0</v>
      </c>
      <c r="K71" s="228"/>
      <c r="L71" s="198">
        <f t="shared" si="7"/>
        <v>0</v>
      </c>
      <c r="M71" s="531" t="e">
        <f>+#REF!*#REF!</f>
        <v>#REF!</v>
      </c>
    </row>
    <row r="72" spans="1:13" ht="13.5" customHeight="1" x14ac:dyDescent="0.2">
      <c r="A72" s="4">
        <v>4.4000000000000004</v>
      </c>
      <c r="B72" s="5">
        <f>VLOOKUP(D72,'EQUIVALENCIA PRESUP'!$B$18:$F$46,5,0)</f>
        <v>51959518</v>
      </c>
      <c r="C72" s="335" t="s">
        <v>17</v>
      </c>
      <c r="D72" s="748" t="s">
        <v>107</v>
      </c>
      <c r="E72" s="748"/>
      <c r="F72" s="596" t="s">
        <v>397</v>
      </c>
      <c r="G72" s="5"/>
      <c r="H72" s="160">
        <v>110000</v>
      </c>
      <c r="I72" s="154">
        <v>0</v>
      </c>
      <c r="J72" s="156">
        <f t="shared" si="8"/>
        <v>0</v>
      </c>
      <c r="K72" s="228"/>
      <c r="L72" s="198">
        <f t="shared" si="7"/>
        <v>0</v>
      </c>
      <c r="M72" s="531" t="e">
        <f>+#REF!*#REF!</f>
        <v>#REF!</v>
      </c>
    </row>
    <row r="73" spans="1:13" ht="13.5" customHeight="1" x14ac:dyDescent="0.2">
      <c r="A73" s="4">
        <v>4.5</v>
      </c>
      <c r="B73" s="5">
        <f>VLOOKUP(D73,'EQUIVALENCIA PRESUP'!$B$18:$F$46,5,0)</f>
        <v>51952001</v>
      </c>
      <c r="C73" s="335" t="s">
        <v>113</v>
      </c>
      <c r="D73" s="733" t="s">
        <v>346</v>
      </c>
      <c r="E73" s="734"/>
      <c r="F73" s="597" t="s">
        <v>397</v>
      </c>
      <c r="G73" s="5"/>
      <c r="H73" s="160">
        <v>25000</v>
      </c>
      <c r="I73" s="154"/>
      <c r="J73" s="356">
        <f>IF(G14&gt;0,((H73*I73*(G14+5))),0)</f>
        <v>0</v>
      </c>
      <c r="K73" s="229"/>
      <c r="L73" s="168">
        <f t="shared" si="7"/>
        <v>0</v>
      </c>
      <c r="M73" s="531" t="e">
        <f>+#REF!*#REF!</f>
        <v>#REF!</v>
      </c>
    </row>
    <row r="74" spans="1:13" ht="13.5" customHeight="1" x14ac:dyDescent="0.2">
      <c r="A74" s="329">
        <v>4.5999999999999996</v>
      </c>
      <c r="B74" s="5">
        <f>VLOOKUP(D74,'EQUIVALENCIA PRESUP'!$B$18:$F$46,5,0)</f>
        <v>51350502</v>
      </c>
      <c r="C74" s="330" t="s">
        <v>309</v>
      </c>
      <c r="D74" s="748" t="s">
        <v>382</v>
      </c>
      <c r="E74" s="748"/>
      <c r="F74" s="605" t="s">
        <v>397</v>
      </c>
      <c r="G74" s="330"/>
      <c r="H74" s="641"/>
      <c r="I74" s="370"/>
      <c r="J74" s="332">
        <f t="shared" si="8"/>
        <v>0</v>
      </c>
      <c r="K74" s="554"/>
      <c r="L74" s="374">
        <f t="shared" si="7"/>
        <v>0</v>
      </c>
      <c r="M74" s="369"/>
    </row>
    <row r="75" spans="1:13" ht="13.5" customHeight="1" thickBot="1" x14ac:dyDescent="0.25">
      <c r="A75" s="357">
        <v>4.7</v>
      </c>
      <c r="B75" s="367">
        <f>VLOOKUP(D75,'EQUIVALENCIA PRESUP'!$B$18:$F$46,5,0)</f>
        <v>51959518</v>
      </c>
      <c r="C75" s="367" t="s">
        <v>243</v>
      </c>
      <c r="D75" s="767" t="s">
        <v>107</v>
      </c>
      <c r="E75" s="768" t="s">
        <v>107</v>
      </c>
      <c r="F75" s="604" t="s">
        <v>397</v>
      </c>
      <c r="G75" s="367"/>
      <c r="H75" s="690"/>
      <c r="I75" s="550"/>
      <c r="J75" s="332">
        <f t="shared" si="8"/>
        <v>0</v>
      </c>
      <c r="K75" s="376"/>
      <c r="L75" s="547">
        <f t="shared" si="7"/>
        <v>0</v>
      </c>
      <c r="M75" s="369"/>
    </row>
    <row r="76" spans="1:13" ht="13.5" customHeight="1" thickBot="1" x14ac:dyDescent="0.25">
      <c r="A76" s="176">
        <v>4</v>
      </c>
      <c r="B76" s="174"/>
      <c r="C76" s="176" t="s">
        <v>123</v>
      </c>
      <c r="D76" s="175"/>
      <c r="E76" s="175"/>
      <c r="F76" s="175"/>
      <c r="G76" s="175"/>
      <c r="H76" s="175"/>
      <c r="I76" s="175"/>
      <c r="J76" s="546">
        <f>SUM(J69:J75)</f>
        <v>0</v>
      </c>
      <c r="K76" s="528">
        <f>SUM(K69:K75)</f>
        <v>0</v>
      </c>
      <c r="L76" s="546">
        <f>SUM(L69:L75)</f>
        <v>0</v>
      </c>
      <c r="M76" s="321" t="e">
        <f>SUM(M69:M73)</f>
        <v>#REF!</v>
      </c>
    </row>
    <row r="77" spans="1:13" s="286" customFormat="1" ht="3" customHeight="1" thickBot="1" x14ac:dyDescent="0.25">
      <c r="A77" s="96"/>
      <c r="B77" s="96"/>
      <c r="C77" s="96"/>
      <c r="D77" s="96"/>
      <c r="E77" s="96"/>
      <c r="F77" s="96"/>
      <c r="G77" s="96"/>
      <c r="H77" s="96"/>
      <c r="I77" s="96"/>
      <c r="J77" s="33"/>
      <c r="K77" s="33"/>
      <c r="L77" s="33"/>
      <c r="M77" s="447"/>
    </row>
    <row r="78" spans="1:13" ht="13.5" thickBot="1" x14ac:dyDescent="0.25">
      <c r="A78" s="216">
        <v>5</v>
      </c>
      <c r="B78" s="217"/>
      <c r="C78" s="223" t="s">
        <v>8</v>
      </c>
      <c r="D78" s="217"/>
      <c r="E78" s="217"/>
      <c r="F78" s="217"/>
      <c r="G78" s="217"/>
      <c r="H78" s="642"/>
      <c r="I78" s="217"/>
      <c r="J78" s="643"/>
      <c r="K78" s="644"/>
      <c r="L78" s="643"/>
      <c r="M78" s="322"/>
    </row>
    <row r="79" spans="1:13" x14ac:dyDescent="0.2">
      <c r="A79" s="14">
        <v>5.0999999999999996</v>
      </c>
      <c r="B79" s="6">
        <f>VLOOKUP(D79,'EQUIVALENCIA PRESUP'!$B$18:$F$46,5,0)</f>
        <v>51953001</v>
      </c>
      <c r="C79" s="330" t="s">
        <v>109</v>
      </c>
      <c r="D79" s="747" t="s">
        <v>143</v>
      </c>
      <c r="E79" s="747"/>
      <c r="F79" s="605" t="s">
        <v>397</v>
      </c>
      <c r="G79" s="6"/>
      <c r="H79" s="6"/>
      <c r="I79" s="197">
        <v>0</v>
      </c>
      <c r="J79" s="156">
        <f>+H79*I79</f>
        <v>0</v>
      </c>
      <c r="K79" s="198"/>
      <c r="L79" s="198">
        <f t="shared" si="7"/>
        <v>0</v>
      </c>
      <c r="M79" s="531">
        <v>100003</v>
      </c>
    </row>
    <row r="80" spans="1:13" x14ac:dyDescent="0.2">
      <c r="A80" s="14">
        <v>5.2</v>
      </c>
      <c r="B80" s="5">
        <f>VLOOKUP(D80,'EQUIVALENCIA PRESUP'!$B$18:$F$46,5,0)</f>
        <v>51959512</v>
      </c>
      <c r="C80" s="568" t="s">
        <v>108</v>
      </c>
      <c r="D80" s="749" t="s">
        <v>347</v>
      </c>
      <c r="E80" s="750"/>
      <c r="F80" s="600" t="s">
        <v>397</v>
      </c>
      <c r="G80" s="5"/>
      <c r="H80" s="158"/>
      <c r="I80" s="154"/>
      <c r="J80" s="156"/>
      <c r="K80" s="198"/>
      <c r="L80" s="198">
        <f t="shared" si="7"/>
        <v>0</v>
      </c>
      <c r="M80" s="531" t="e">
        <f>+#REF!*#REF!</f>
        <v>#REF!</v>
      </c>
    </row>
    <row r="81" spans="1:13" x14ac:dyDescent="0.2">
      <c r="A81" s="14">
        <v>5.3</v>
      </c>
      <c r="B81" s="5">
        <f>VLOOKUP(D81,'EQUIVALENCIA PRESUP'!$B$18:$F$46,5,0)</f>
        <v>51951001</v>
      </c>
      <c r="C81" s="626" t="s">
        <v>110</v>
      </c>
      <c r="D81" s="766" t="s">
        <v>388</v>
      </c>
      <c r="E81" s="766"/>
      <c r="F81" s="627" t="s">
        <v>401</v>
      </c>
      <c r="G81" s="5"/>
      <c r="H81" s="42"/>
      <c r="I81" s="154">
        <v>0</v>
      </c>
      <c r="J81" s="156">
        <f>+H81*I81</f>
        <v>0</v>
      </c>
      <c r="K81" s="198"/>
      <c r="L81" s="198">
        <f t="shared" si="7"/>
        <v>0</v>
      </c>
      <c r="M81" s="531" t="e">
        <f>+#REF!*#REF!</f>
        <v>#REF!</v>
      </c>
    </row>
    <row r="82" spans="1:13" x14ac:dyDescent="0.2">
      <c r="A82" s="14">
        <v>5.4</v>
      </c>
      <c r="B82" s="5">
        <f>VLOOKUP(D82,'EQUIVALENCIA PRESUP'!$B$18:$F$46,5,0)</f>
        <v>51953001</v>
      </c>
      <c r="C82" s="375" t="s">
        <v>111</v>
      </c>
      <c r="D82" s="748" t="s">
        <v>143</v>
      </c>
      <c r="E82" s="748"/>
      <c r="F82" s="596" t="s">
        <v>397</v>
      </c>
      <c r="G82" s="5" t="s">
        <v>15</v>
      </c>
      <c r="H82" s="160">
        <v>100</v>
      </c>
      <c r="I82" s="154">
        <f>G14*100</f>
        <v>0</v>
      </c>
      <c r="J82" s="156">
        <f t="shared" ref="J82:J87" si="9">+H82*I82</f>
        <v>0</v>
      </c>
      <c r="K82" s="198"/>
      <c r="L82" s="198">
        <f t="shared" si="7"/>
        <v>0</v>
      </c>
      <c r="M82" s="531" t="e">
        <f>+#REF!*#REF!</f>
        <v>#REF!</v>
      </c>
    </row>
    <row r="83" spans="1:13" x14ac:dyDescent="0.2">
      <c r="A83" s="14">
        <v>5.5</v>
      </c>
      <c r="B83" s="5">
        <f>VLOOKUP(D83,'EQUIVALENCIA PRESUP'!$B$18:$F$46,5,0)</f>
        <v>51953001</v>
      </c>
      <c r="C83" s="335" t="s">
        <v>308</v>
      </c>
      <c r="D83" s="749" t="s">
        <v>143</v>
      </c>
      <c r="E83" s="750"/>
      <c r="F83" s="600" t="s">
        <v>397</v>
      </c>
      <c r="G83" s="5" t="s">
        <v>15</v>
      </c>
      <c r="H83" s="160">
        <v>4000</v>
      </c>
      <c r="I83" s="154">
        <f>+G14</f>
        <v>0</v>
      </c>
      <c r="J83" s="156">
        <f t="shared" si="9"/>
        <v>0</v>
      </c>
      <c r="K83" s="198"/>
      <c r="L83" s="198">
        <f t="shared" si="7"/>
        <v>0</v>
      </c>
      <c r="M83" s="531" t="e">
        <f>+#REF!*#REF!</f>
        <v>#REF!</v>
      </c>
    </row>
    <row r="84" spans="1:13" x14ac:dyDescent="0.2">
      <c r="A84" s="14">
        <v>5.6</v>
      </c>
      <c r="B84" s="5">
        <f>VLOOKUP(D84,'EQUIVALENCIA PRESUP'!$B$18:$F$46,5,0)</f>
        <v>51953001</v>
      </c>
      <c r="C84" s="372" t="s">
        <v>37</v>
      </c>
      <c r="D84" s="748" t="s">
        <v>143</v>
      </c>
      <c r="E84" s="748"/>
      <c r="F84" s="596" t="s">
        <v>397</v>
      </c>
      <c r="G84" s="5" t="s">
        <v>15</v>
      </c>
      <c r="H84" s="160">
        <f>VLOOKUP(C84,C230:D232,2,FALSE)</f>
        <v>2600</v>
      </c>
      <c r="I84" s="154">
        <f>+G14</f>
        <v>0</v>
      </c>
      <c r="J84" s="156">
        <f t="shared" si="9"/>
        <v>0</v>
      </c>
      <c r="K84" s="198"/>
      <c r="L84" s="198">
        <f t="shared" si="7"/>
        <v>0</v>
      </c>
      <c r="M84" s="531" t="e">
        <f>+#REF!*#REF!</f>
        <v>#REF!</v>
      </c>
    </row>
    <row r="85" spans="1:13" x14ac:dyDescent="0.2">
      <c r="A85" s="14">
        <v>5.7</v>
      </c>
      <c r="B85" s="5">
        <f>VLOOKUP(D85,'EQUIVALENCIA PRESUP'!$B$18:$F$46,5,0)</f>
        <v>51953001</v>
      </c>
      <c r="C85" s="335" t="s">
        <v>34</v>
      </c>
      <c r="D85" s="748" t="s">
        <v>143</v>
      </c>
      <c r="E85" s="748"/>
      <c r="F85" s="596" t="s">
        <v>397</v>
      </c>
      <c r="G85" s="5" t="s">
        <v>15</v>
      </c>
      <c r="H85" s="355">
        <v>8200</v>
      </c>
      <c r="I85" s="154">
        <f>+I84</f>
        <v>0</v>
      </c>
      <c r="J85" s="156">
        <f t="shared" si="9"/>
        <v>0</v>
      </c>
      <c r="K85" s="198"/>
      <c r="L85" s="198">
        <f t="shared" si="7"/>
        <v>0</v>
      </c>
      <c r="M85" s="531" t="e">
        <f>+#REF!*#REF!</f>
        <v>#REF!</v>
      </c>
    </row>
    <row r="86" spans="1:13" x14ac:dyDescent="0.2">
      <c r="A86" s="14">
        <v>5.8</v>
      </c>
      <c r="B86" s="5">
        <f>VLOOKUP(D86,'EQUIVALENCIA PRESUP'!$B$18:$F$46,5,0)</f>
        <v>51953001</v>
      </c>
      <c r="C86" s="335" t="s">
        <v>14</v>
      </c>
      <c r="D86" s="748" t="s">
        <v>143</v>
      </c>
      <c r="E86" s="748"/>
      <c r="F86" s="596" t="s">
        <v>397</v>
      </c>
      <c r="G86" s="5" t="s">
        <v>15</v>
      </c>
      <c r="H86" s="355">
        <v>10000</v>
      </c>
      <c r="I86" s="154">
        <f>+G14</f>
        <v>0</v>
      </c>
      <c r="J86" s="156">
        <f t="shared" si="9"/>
        <v>0</v>
      </c>
      <c r="K86" s="198"/>
      <c r="L86" s="198">
        <f t="shared" si="7"/>
        <v>0</v>
      </c>
      <c r="M86" s="531" t="e">
        <f>+#REF!*#REF!</f>
        <v>#REF!</v>
      </c>
    </row>
    <row r="87" spans="1:13" ht="13.5" thickBot="1" x14ac:dyDescent="0.25">
      <c r="A87" s="14">
        <v>5.9</v>
      </c>
      <c r="B87" s="186">
        <f>VLOOKUP(D87,'EQUIVALENCIA PRESUP'!$B$18:$F$46,5,0)</f>
        <v>51953001</v>
      </c>
      <c r="C87" s="367" t="s">
        <v>244</v>
      </c>
      <c r="D87" s="747" t="s">
        <v>143</v>
      </c>
      <c r="E87" s="747"/>
      <c r="F87" s="619" t="s">
        <v>397</v>
      </c>
      <c r="G87" s="186" t="s">
        <v>15</v>
      </c>
      <c r="H87" s="690"/>
      <c r="I87" s="154"/>
      <c r="J87" s="156">
        <f t="shared" si="9"/>
        <v>0</v>
      </c>
      <c r="K87" s="198"/>
      <c r="L87" s="198">
        <f t="shared" si="7"/>
        <v>0</v>
      </c>
      <c r="M87" s="369"/>
    </row>
    <row r="88" spans="1:13" ht="13.5" thickBot="1" x14ac:dyDescent="0.25">
      <c r="A88" s="176">
        <v>5</v>
      </c>
      <c r="B88" s="174"/>
      <c r="C88" s="176" t="s">
        <v>124</v>
      </c>
      <c r="D88" s="175"/>
      <c r="E88" s="175"/>
      <c r="F88" s="175"/>
      <c r="G88" s="175"/>
      <c r="H88" s="175"/>
      <c r="I88" s="175"/>
      <c r="J88" s="546">
        <f>SUM(J79:J87)</f>
        <v>0</v>
      </c>
      <c r="K88" s="546">
        <f>SUM(K79:K87)</f>
        <v>0</v>
      </c>
      <c r="L88" s="546">
        <f>SUM(L79:L87)</f>
        <v>0</v>
      </c>
      <c r="M88" s="321" t="e">
        <f>SUM(M79:M86)</f>
        <v>#REF!</v>
      </c>
    </row>
    <row r="89" spans="1:13" s="286" customFormat="1" ht="3" customHeight="1" thickBot="1" x14ac:dyDescent="0.25">
      <c r="A89" s="96"/>
      <c r="B89" s="96"/>
      <c r="C89" s="96"/>
      <c r="D89" s="96"/>
      <c r="E89" s="96"/>
      <c r="F89" s="96"/>
      <c r="G89" s="96"/>
      <c r="H89" s="96"/>
      <c r="I89" s="96"/>
      <c r="J89" s="33"/>
      <c r="K89" s="33"/>
      <c r="L89" s="33"/>
      <c r="M89" s="376"/>
    </row>
    <row r="90" spans="1:13" ht="13.5" thickBot="1" x14ac:dyDescent="0.25">
      <c r="A90" s="216">
        <v>6</v>
      </c>
      <c r="B90" s="217"/>
      <c r="C90" s="223" t="s">
        <v>18</v>
      </c>
      <c r="D90" s="217"/>
      <c r="E90" s="217"/>
      <c r="F90" s="217"/>
      <c r="G90" s="217"/>
      <c r="H90" s="642"/>
      <c r="I90" s="217"/>
      <c r="J90" s="643"/>
      <c r="K90" s="644"/>
      <c r="L90" s="643"/>
      <c r="M90" s="322"/>
    </row>
    <row r="91" spans="1:13" x14ac:dyDescent="0.2">
      <c r="A91" s="14">
        <v>6.1</v>
      </c>
      <c r="B91" s="6">
        <f>VLOOKUP(D91,'EQUIVALENCIA PRESUP'!$B$18:$F$46,5,0)</f>
        <v>51201001</v>
      </c>
      <c r="C91" s="636" t="s">
        <v>152</v>
      </c>
      <c r="D91" s="747" t="s">
        <v>144</v>
      </c>
      <c r="E91" s="747"/>
      <c r="F91" s="605" t="s">
        <v>18</v>
      </c>
      <c r="G91" s="6"/>
      <c r="H91" s="159">
        <f>VLOOKUP(C91,C233:D249,2,FALSE)</f>
        <v>22000</v>
      </c>
      <c r="I91" s="197"/>
      <c r="J91" s="156">
        <f>+H91*I91</f>
        <v>0</v>
      </c>
      <c r="K91" s="198"/>
      <c r="L91" s="198">
        <f t="shared" si="7"/>
        <v>0</v>
      </c>
      <c r="M91" s="531" t="e">
        <f>+#REF!*#REF!</f>
        <v>#REF!</v>
      </c>
    </row>
    <row r="92" spans="1:13" x14ac:dyDescent="0.2">
      <c r="A92" s="4">
        <v>6.2</v>
      </c>
      <c r="B92" s="5">
        <f>VLOOKUP(D92,'EQUIVALENCIA PRESUP'!$B$18:$F$46,5,0)</f>
        <v>51201001</v>
      </c>
      <c r="C92" s="5" t="s">
        <v>21</v>
      </c>
      <c r="D92" s="748" t="s">
        <v>144</v>
      </c>
      <c r="E92" s="748"/>
      <c r="F92" s="596" t="s">
        <v>18</v>
      </c>
      <c r="G92" s="5"/>
      <c r="H92" s="161">
        <v>2300</v>
      </c>
      <c r="I92" s="154">
        <f>+I91</f>
        <v>0</v>
      </c>
      <c r="J92" s="156">
        <f>+H92*I92</f>
        <v>0</v>
      </c>
      <c r="K92" s="198"/>
      <c r="L92" s="198">
        <f t="shared" si="7"/>
        <v>0</v>
      </c>
      <c r="M92" s="333" t="e">
        <f>+#REF!*#REF!</f>
        <v>#REF!</v>
      </c>
    </row>
    <row r="93" spans="1:13" ht="13.5" customHeight="1" x14ac:dyDescent="0.2">
      <c r="A93" s="4">
        <v>6.3</v>
      </c>
      <c r="B93" s="5">
        <f>VLOOKUP(D93,'EQUIVALENCIA PRESUP'!$B$18:$F$46,5,0)</f>
        <v>51201001</v>
      </c>
      <c r="C93" s="5" t="s">
        <v>22</v>
      </c>
      <c r="D93" s="748" t="s">
        <v>144</v>
      </c>
      <c r="E93" s="748"/>
      <c r="F93" s="596" t="s">
        <v>18</v>
      </c>
      <c r="G93" s="5"/>
      <c r="H93" s="161">
        <v>2300</v>
      </c>
      <c r="I93" s="154"/>
      <c r="J93" s="156">
        <f>+H93*I93</f>
        <v>0</v>
      </c>
      <c r="K93" s="198"/>
      <c r="L93" s="198">
        <f t="shared" si="7"/>
        <v>0</v>
      </c>
      <c r="M93" s="531"/>
    </row>
    <row r="94" spans="1:13" ht="13.5" customHeight="1" x14ac:dyDescent="0.2">
      <c r="A94" s="4">
        <v>6.4</v>
      </c>
      <c r="B94" s="5">
        <f>VLOOKUP(D94,'EQUIVALENCIA PRESUP'!$B$18:$F$46,5,0)</f>
        <v>51201001</v>
      </c>
      <c r="C94" s="635" t="s">
        <v>190</v>
      </c>
      <c r="D94" s="748" t="s">
        <v>144</v>
      </c>
      <c r="E94" s="748"/>
      <c r="F94" s="596" t="s">
        <v>18</v>
      </c>
      <c r="G94" s="5"/>
      <c r="H94" s="160">
        <f>VLOOKUP(C94,C233:D249,2,FALSE)</f>
        <v>21000</v>
      </c>
      <c r="I94" s="154"/>
      <c r="J94" s="156">
        <f>+H94*I94</f>
        <v>0</v>
      </c>
      <c r="K94" s="198"/>
      <c r="L94" s="198">
        <f t="shared" si="7"/>
        <v>0</v>
      </c>
      <c r="M94" s="531" t="e">
        <f>+#REF!*#REF!</f>
        <v>#REF!</v>
      </c>
    </row>
    <row r="95" spans="1:13" ht="13.5" customHeight="1" x14ac:dyDescent="0.2">
      <c r="A95" s="4">
        <v>6.5</v>
      </c>
      <c r="B95" s="5">
        <f>VLOOKUP(D95,'EQUIVALENCIA PRESUP'!$B$18:$F$46,5,0)</f>
        <v>51201001</v>
      </c>
      <c r="C95" s="635" t="s">
        <v>153</v>
      </c>
      <c r="D95" s="748" t="s">
        <v>144</v>
      </c>
      <c r="E95" s="748"/>
      <c r="F95" s="596" t="s">
        <v>18</v>
      </c>
      <c r="G95" s="5"/>
      <c r="H95" s="160">
        <f>VLOOKUP(C95,C233:D249,2,FALSE)</f>
        <v>0</v>
      </c>
      <c r="I95" s="154"/>
      <c r="J95" s="156"/>
      <c r="K95" s="198"/>
      <c r="L95" s="198">
        <f t="shared" si="7"/>
        <v>0</v>
      </c>
      <c r="M95" s="531" t="e">
        <f>+#REF!*#REF!</f>
        <v>#REF!</v>
      </c>
    </row>
    <row r="96" spans="1:13" ht="13.5" customHeight="1" x14ac:dyDescent="0.2">
      <c r="A96" s="4">
        <v>6.6</v>
      </c>
      <c r="B96" s="5">
        <f>VLOOKUP(D96,'EQUIVALENCIA PRESUP'!$B$18:$F$46,5,0)</f>
        <v>51959533</v>
      </c>
      <c r="C96" s="5" t="s">
        <v>48</v>
      </c>
      <c r="D96" s="748" t="s">
        <v>122</v>
      </c>
      <c r="E96" s="748"/>
      <c r="F96" s="596" t="s">
        <v>396</v>
      </c>
      <c r="G96" s="5"/>
      <c r="H96" s="5"/>
      <c r="I96" s="154"/>
      <c r="J96" s="156">
        <f>+H96*I96</f>
        <v>0</v>
      </c>
      <c r="K96" s="198"/>
      <c r="L96" s="198">
        <f t="shared" si="7"/>
        <v>0</v>
      </c>
      <c r="M96" s="531" t="e">
        <f>+#REF!*#REF!</f>
        <v>#REF!</v>
      </c>
    </row>
    <row r="97" spans="1:13" ht="13.5" customHeight="1" x14ac:dyDescent="0.2">
      <c r="A97" s="4">
        <v>6.7</v>
      </c>
      <c r="B97" s="5">
        <f>VLOOKUP(D97,'EQUIVALENCIA PRESUP'!$B$18:$F$46,5,0)</f>
        <v>15321501</v>
      </c>
      <c r="C97" s="5" t="s">
        <v>245</v>
      </c>
      <c r="D97" s="753" t="s">
        <v>350</v>
      </c>
      <c r="E97" s="753"/>
      <c r="F97" s="608" t="s">
        <v>18</v>
      </c>
      <c r="G97" s="5"/>
      <c r="H97" s="5"/>
      <c r="I97" s="154"/>
      <c r="J97" s="156">
        <f>+H97*I97</f>
        <v>0</v>
      </c>
      <c r="K97" s="198"/>
      <c r="L97" s="198">
        <f t="shared" si="7"/>
        <v>0</v>
      </c>
      <c r="M97" s="369"/>
    </row>
    <row r="98" spans="1:13" ht="13.5" customHeight="1" thickBot="1" x14ac:dyDescent="0.25">
      <c r="A98" s="97">
        <v>6.8</v>
      </c>
      <c r="B98" s="637">
        <f>VLOOKUP(D98,'EQUIVALENCIA PRESUP'!$B$18:$F$46,5,0)</f>
        <v>51201001</v>
      </c>
      <c r="C98" s="638" t="s">
        <v>246</v>
      </c>
      <c r="D98" s="751" t="s">
        <v>144</v>
      </c>
      <c r="E98" s="751"/>
      <c r="F98" s="601" t="s">
        <v>18</v>
      </c>
      <c r="G98" s="638"/>
      <c r="H98" s="638"/>
      <c r="I98" s="639"/>
      <c r="J98" s="640">
        <f>+H98*I98</f>
        <v>0</v>
      </c>
      <c r="K98" s="634"/>
      <c r="L98" s="634">
        <f t="shared" si="7"/>
        <v>0</v>
      </c>
      <c r="M98" s="369"/>
    </row>
    <row r="99" spans="1:13" ht="13.5" thickBot="1" x14ac:dyDescent="0.25">
      <c r="A99" s="176">
        <v>6</v>
      </c>
      <c r="B99" s="174"/>
      <c r="C99" s="176" t="s">
        <v>125</v>
      </c>
      <c r="D99" s="175"/>
      <c r="E99" s="175"/>
      <c r="F99" s="175"/>
      <c r="G99" s="175"/>
      <c r="H99" s="175"/>
      <c r="I99" s="175"/>
      <c r="J99" s="546">
        <f>SUM(J91:J98)</f>
        <v>0</v>
      </c>
      <c r="K99" s="528"/>
      <c r="L99" s="546">
        <f>SUM(L91:L98)</f>
        <v>0</v>
      </c>
      <c r="M99" s="321" t="e">
        <f>SUM(M91:M96)</f>
        <v>#REF!</v>
      </c>
    </row>
    <row r="100" spans="1:13" s="286" customFormat="1" ht="3" customHeight="1" thickBot="1" x14ac:dyDescent="0.25">
      <c r="A100" s="96"/>
      <c r="B100" s="96"/>
      <c r="C100" s="96"/>
      <c r="D100" s="96"/>
      <c r="E100" s="96"/>
      <c r="F100" s="96"/>
      <c r="G100" s="96"/>
      <c r="H100" s="96"/>
      <c r="I100" s="96"/>
      <c r="J100" s="33"/>
      <c r="K100" s="33"/>
      <c r="L100" s="33"/>
      <c r="M100" s="447"/>
    </row>
    <row r="101" spans="1:13" ht="13.5" thickBot="1" x14ac:dyDescent="0.25">
      <c r="A101" s="216">
        <v>7</v>
      </c>
      <c r="B101" s="217"/>
      <c r="C101" s="223" t="s">
        <v>23</v>
      </c>
      <c r="D101" s="217"/>
      <c r="E101" s="217"/>
      <c r="F101" s="217"/>
      <c r="G101" s="217"/>
      <c r="H101" s="642"/>
      <c r="I101" s="217"/>
      <c r="J101" s="643"/>
      <c r="K101" s="644"/>
      <c r="L101" s="643"/>
      <c r="M101" s="322"/>
    </row>
    <row r="102" spans="1:13" x14ac:dyDescent="0.2">
      <c r="A102" s="14">
        <v>7.1</v>
      </c>
      <c r="B102" s="330">
        <f>VLOOKUP(D102,'EQUIVALENCIA PRESUP'!$B$18:$F$46,5,0)</f>
        <v>51201001</v>
      </c>
      <c r="C102" s="204" t="s">
        <v>338</v>
      </c>
      <c r="D102" s="787" t="s">
        <v>144</v>
      </c>
      <c r="E102" s="788"/>
      <c r="F102" s="647" t="s">
        <v>18</v>
      </c>
      <c r="G102" s="6"/>
      <c r="H102" s="668">
        <f>VLOOKUP(C102,$C$177:$D$227,2,FALSE)</f>
        <v>38000</v>
      </c>
      <c r="I102" s="197"/>
      <c r="J102" s="156">
        <f>+H102*I102</f>
        <v>0</v>
      </c>
      <c r="K102" s="198"/>
      <c r="L102" s="198">
        <f t="shared" si="7"/>
        <v>0</v>
      </c>
      <c r="M102" s="328" t="e">
        <f>+#REF!*#REF!</f>
        <v>#REF!</v>
      </c>
    </row>
    <row r="103" spans="1:13" x14ac:dyDescent="0.2">
      <c r="A103" s="4">
        <v>7.2</v>
      </c>
      <c r="B103" s="335">
        <f>VLOOKUP(D103,'EQUIVALENCIA PRESUP'!$B$18:$F$46,5,0)</f>
        <v>51201001</v>
      </c>
      <c r="C103" s="204" t="s">
        <v>77</v>
      </c>
      <c r="D103" s="783" t="s">
        <v>144</v>
      </c>
      <c r="E103" s="784"/>
      <c r="F103" s="647" t="s">
        <v>18</v>
      </c>
      <c r="G103" s="6"/>
      <c r="H103" s="185">
        <f>VLOOKUP(C103,$C$177:$D$223,2,FALSE)</f>
        <v>146000</v>
      </c>
      <c r="I103" s="154"/>
      <c r="J103" s="156">
        <f>+H103*I103</f>
        <v>0</v>
      </c>
      <c r="K103" s="198"/>
      <c r="L103" s="198">
        <f t="shared" si="7"/>
        <v>0</v>
      </c>
      <c r="M103" s="531" t="e">
        <f>+#REF!*#REF!</f>
        <v>#REF!</v>
      </c>
    </row>
    <row r="104" spans="1:13" x14ac:dyDescent="0.2">
      <c r="A104" s="14">
        <v>7.3</v>
      </c>
      <c r="B104" s="335">
        <f>VLOOKUP(D104,'EQUIVALENCIA PRESUP'!$B$18:$F$46,5,0)</f>
        <v>51201001</v>
      </c>
      <c r="C104" s="205" t="s">
        <v>314</v>
      </c>
      <c r="D104" s="783" t="s">
        <v>144</v>
      </c>
      <c r="E104" s="784"/>
      <c r="F104" s="629" t="s">
        <v>18</v>
      </c>
      <c r="G104" s="5"/>
      <c r="H104" s="185">
        <f>VLOOKUP(C104,$C$177:$D$223,2,FALSE)</f>
        <v>142000</v>
      </c>
      <c r="I104" s="154"/>
      <c r="J104" s="156"/>
      <c r="K104" s="198"/>
      <c r="L104" s="198">
        <f t="shared" si="7"/>
        <v>0</v>
      </c>
      <c r="M104" s="369"/>
    </row>
    <row r="105" spans="1:13" x14ac:dyDescent="0.2">
      <c r="A105" s="4">
        <v>7.4</v>
      </c>
      <c r="B105" s="335">
        <f>VLOOKUP(D105,'EQUIVALENCIA PRESUP'!$B$18:$F$46,5,0)</f>
        <v>51201001</v>
      </c>
      <c r="C105" s="5" t="s">
        <v>247</v>
      </c>
      <c r="D105" s="630" t="s">
        <v>144</v>
      </c>
      <c r="E105" s="631"/>
      <c r="F105" s="631" t="s">
        <v>18</v>
      </c>
      <c r="G105" s="5"/>
      <c r="H105" s="215"/>
      <c r="I105" s="154"/>
      <c r="J105" s="156"/>
      <c r="K105" s="198"/>
      <c r="L105" s="198">
        <f t="shared" si="7"/>
        <v>0</v>
      </c>
      <c r="M105" s="369"/>
    </row>
    <row r="106" spans="1:13" ht="13.5" thickBot="1" x14ac:dyDescent="0.25">
      <c r="A106" s="14">
        <v>7.5</v>
      </c>
      <c r="B106" s="335">
        <f>VLOOKUP(D106,'EQUIVALENCIA PRESUP'!$B$18:$F$46,5,0)</f>
        <v>51201001</v>
      </c>
      <c r="C106" s="8" t="s">
        <v>32</v>
      </c>
      <c r="D106" s="785" t="s">
        <v>144</v>
      </c>
      <c r="E106" s="786"/>
      <c r="F106" s="648" t="s">
        <v>18</v>
      </c>
      <c r="G106" s="186"/>
      <c r="H106" s="187">
        <v>3500</v>
      </c>
      <c r="I106" s="154"/>
      <c r="J106" s="156">
        <f>+H106*I106</f>
        <v>0</v>
      </c>
      <c r="K106" s="198"/>
      <c r="L106" s="198">
        <f t="shared" si="7"/>
        <v>0</v>
      </c>
      <c r="M106" s="350" t="e">
        <f>+#REF!*#REF!</f>
        <v>#REF!</v>
      </c>
    </row>
    <row r="107" spans="1:13" ht="13.5" thickBot="1" x14ac:dyDescent="0.25">
      <c r="A107" s="176">
        <v>7</v>
      </c>
      <c r="B107" s="174"/>
      <c r="C107" s="176" t="s">
        <v>126</v>
      </c>
      <c r="D107" s="175"/>
      <c r="E107" s="175"/>
      <c r="F107" s="175"/>
      <c r="G107" s="175"/>
      <c r="H107" s="175"/>
      <c r="I107" s="175"/>
      <c r="J107" s="546">
        <f>SUM(J102:J106)</f>
        <v>0</v>
      </c>
      <c r="K107" s="528"/>
      <c r="L107" s="546">
        <f>SUM(L102:L106)</f>
        <v>0</v>
      </c>
      <c r="M107" s="321" t="e">
        <f>SUM(M102:M106)</f>
        <v>#REF!</v>
      </c>
    </row>
    <row r="108" spans="1:13" s="286" customFormat="1" ht="3" customHeight="1" thickBot="1" x14ac:dyDescent="0.25">
      <c r="A108" s="96"/>
      <c r="B108" s="96"/>
      <c r="C108" s="96"/>
      <c r="D108" s="96"/>
      <c r="E108" s="96"/>
      <c r="F108" s="96"/>
      <c r="G108" s="96"/>
      <c r="H108" s="96"/>
      <c r="I108" s="96"/>
      <c r="J108" s="33"/>
      <c r="K108" s="33"/>
      <c r="L108" s="33"/>
      <c r="M108" s="447"/>
    </row>
    <row r="109" spans="1:13" ht="13.5" thickBot="1" x14ac:dyDescent="0.25">
      <c r="A109" s="216">
        <v>8</v>
      </c>
      <c r="B109" s="217"/>
      <c r="C109" s="218" t="s">
        <v>19</v>
      </c>
      <c r="D109" s="219"/>
      <c r="E109" s="219"/>
      <c r="F109" s="219"/>
      <c r="G109" s="219"/>
      <c r="H109" s="220"/>
      <c r="I109" s="219"/>
      <c r="J109" s="545"/>
      <c r="K109" s="527"/>
      <c r="L109" s="545"/>
      <c r="M109" s="322"/>
    </row>
    <row r="110" spans="1:13" x14ac:dyDescent="0.2">
      <c r="A110" s="98">
        <v>8.1</v>
      </c>
      <c r="B110" s="335">
        <f>VLOOKUP(D110,'EQUIVALENCIA PRESUP'!$B$18:$F$46,5,0)</f>
        <v>51952001</v>
      </c>
      <c r="C110" s="99" t="s">
        <v>19</v>
      </c>
      <c r="D110" s="754" t="s">
        <v>346</v>
      </c>
      <c r="E110" s="754"/>
      <c r="F110" s="599" t="s">
        <v>393</v>
      </c>
      <c r="G110" s="99"/>
      <c r="H110" s="163">
        <v>5700</v>
      </c>
      <c r="I110" s="552"/>
      <c r="J110" s="155">
        <f>+H110*I110</f>
        <v>0</v>
      </c>
      <c r="K110" s="577"/>
      <c r="L110" s="578">
        <f t="shared" ref="L110:L129" si="10">+J110+K110</f>
        <v>0</v>
      </c>
      <c r="M110" s="328" t="e">
        <f>+#REF!*#REF!</f>
        <v>#REF!</v>
      </c>
    </row>
    <row r="111" spans="1:13" ht="13.5" thickBot="1" x14ac:dyDescent="0.25">
      <c r="A111" s="7">
        <v>8.1999999999999993</v>
      </c>
      <c r="B111" s="335">
        <f>VLOOKUP(D111,'EQUIVALENCIA PRESUP'!$B$18:$F$46,5,0)</f>
        <v>51952501</v>
      </c>
      <c r="C111" s="8" t="s">
        <v>20</v>
      </c>
      <c r="D111" s="767" t="s">
        <v>383</v>
      </c>
      <c r="E111" s="768"/>
      <c r="F111" s="604" t="s">
        <v>393</v>
      </c>
      <c r="G111" s="8"/>
      <c r="H111" s="162">
        <v>900</v>
      </c>
      <c r="I111" s="551"/>
      <c r="J111" s="196">
        <f>+H111*I111</f>
        <v>0</v>
      </c>
      <c r="K111" s="579"/>
      <c r="L111" s="580">
        <f t="shared" si="10"/>
        <v>0</v>
      </c>
      <c r="M111" s="350" t="e">
        <f>+#REF!*#REF!</f>
        <v>#REF!</v>
      </c>
    </row>
    <row r="112" spans="1:13" ht="13.5" thickBot="1" x14ac:dyDescent="0.25">
      <c r="A112" s="176">
        <v>8</v>
      </c>
      <c r="B112" s="174"/>
      <c r="C112" s="176" t="s">
        <v>127</v>
      </c>
      <c r="D112" s="175"/>
      <c r="E112" s="175"/>
      <c r="F112" s="175"/>
      <c r="G112" s="175"/>
      <c r="H112" s="175"/>
      <c r="I112" s="175"/>
      <c r="J112" s="546">
        <f>SUM(J110:J111)</f>
        <v>0</v>
      </c>
      <c r="K112" s="528"/>
      <c r="L112" s="546">
        <f>SUM(L110:L111)</f>
        <v>0</v>
      </c>
      <c r="M112" s="321" t="e">
        <f>+M110+M111</f>
        <v>#REF!</v>
      </c>
    </row>
    <row r="113" spans="1:13" s="286" customFormat="1" ht="3" customHeight="1" thickBot="1" x14ac:dyDescent="0.25">
      <c r="A113" s="96"/>
      <c r="B113" s="96"/>
      <c r="C113" s="96"/>
      <c r="D113" s="96"/>
      <c r="E113" s="96"/>
      <c r="F113" s="96"/>
      <c r="G113" s="96"/>
      <c r="H113" s="96"/>
      <c r="I113" s="96"/>
      <c r="J113" s="33"/>
      <c r="K113" s="33"/>
      <c r="L113" s="33"/>
      <c r="M113" s="447"/>
    </row>
    <row r="114" spans="1:13" ht="13.5" thickBot="1" x14ac:dyDescent="0.25">
      <c r="A114" s="216">
        <v>9</v>
      </c>
      <c r="B114" s="217"/>
      <c r="C114" s="223" t="s">
        <v>24</v>
      </c>
      <c r="D114" s="217"/>
      <c r="E114" s="217"/>
      <c r="F114" s="217"/>
      <c r="G114" s="217"/>
      <c r="H114" s="642"/>
      <c r="I114" s="217"/>
      <c r="J114" s="643"/>
      <c r="K114" s="644"/>
      <c r="L114" s="643"/>
      <c r="M114" s="322"/>
    </row>
    <row r="115" spans="1:13" x14ac:dyDescent="0.2">
      <c r="A115" s="14">
        <v>9.1</v>
      </c>
      <c r="B115" s="330">
        <f>VLOOKUP(D115,'EQUIVALENCIA PRESUP'!$B$18:$F$46,5,0)</f>
        <v>51150501</v>
      </c>
      <c r="C115" s="330" t="s">
        <v>384</v>
      </c>
      <c r="D115" s="771" t="s">
        <v>352</v>
      </c>
      <c r="E115" s="772"/>
      <c r="F115" s="606" t="s">
        <v>394</v>
      </c>
      <c r="G115" s="6"/>
      <c r="H115" s="6"/>
      <c r="I115" s="669"/>
      <c r="J115" s="670">
        <f>(L31*0.966%)*1</f>
        <v>0</v>
      </c>
      <c r="K115" s="228"/>
      <c r="L115" s="198">
        <f t="shared" si="10"/>
        <v>0</v>
      </c>
      <c r="M115" s="532">
        <f>+M31*0.966%</f>
        <v>0</v>
      </c>
    </row>
    <row r="116" spans="1:13" x14ac:dyDescent="0.2">
      <c r="A116" s="4">
        <v>9.1999999999999993</v>
      </c>
      <c r="B116" s="335">
        <f>VLOOKUP(D116,'EQUIVALENCIA PRESUP'!$B$18:$F$46,5,0)</f>
        <v>51150501</v>
      </c>
      <c r="C116" s="335" t="s">
        <v>385</v>
      </c>
      <c r="D116" s="733" t="s">
        <v>352</v>
      </c>
      <c r="E116" s="734"/>
      <c r="F116" s="597" t="s">
        <v>394</v>
      </c>
      <c r="G116" s="5"/>
      <c r="H116" s="5"/>
      <c r="I116" s="214"/>
      <c r="J116" s="581">
        <f>+L31*4/1000</f>
        <v>0</v>
      </c>
      <c r="K116" s="228"/>
      <c r="L116" s="198">
        <f t="shared" si="10"/>
        <v>0</v>
      </c>
      <c r="M116" s="533">
        <f>+M31*0.4%</f>
        <v>0</v>
      </c>
    </row>
    <row r="117" spans="1:13" ht="14.25" customHeight="1" thickBot="1" x14ac:dyDescent="0.25">
      <c r="A117" s="4">
        <v>9.3000000000000007</v>
      </c>
      <c r="B117" s="335">
        <f>VLOOKUP(D117,'EQUIVALENCIA PRESUP'!$B$18:$F$46,5,0)</f>
        <v>51150501</v>
      </c>
      <c r="C117" s="335" t="s">
        <v>248</v>
      </c>
      <c r="D117" s="733" t="s">
        <v>352</v>
      </c>
      <c r="E117" s="734"/>
      <c r="F117" s="597" t="s">
        <v>394</v>
      </c>
      <c r="G117" s="5"/>
      <c r="H117" s="5"/>
      <c r="I117" s="214"/>
      <c r="J117" s="581"/>
      <c r="K117" s="229"/>
      <c r="L117" s="168">
        <f t="shared" si="10"/>
        <v>0</v>
      </c>
      <c r="M117" s="534">
        <v>3</v>
      </c>
    </row>
    <row r="118" spans="1:13" ht="14.25" customHeight="1" thickBot="1" x14ac:dyDescent="0.25">
      <c r="A118" s="4">
        <v>9.4</v>
      </c>
      <c r="B118" s="335">
        <f>VLOOKUP(D118,'EQUIVALENCIA PRESUP'!$B$18:$F$46,5,0)</f>
        <v>51150501</v>
      </c>
      <c r="C118" s="585" t="s">
        <v>25</v>
      </c>
      <c r="D118" s="745" t="s">
        <v>352</v>
      </c>
      <c r="E118" s="746"/>
      <c r="F118" s="621" t="s">
        <v>394</v>
      </c>
      <c r="G118" s="5"/>
      <c r="H118" s="5"/>
      <c r="I118" s="214"/>
      <c r="J118" s="580">
        <f>+L31*30%*4.5%</f>
        <v>0</v>
      </c>
      <c r="K118" s="33"/>
      <c r="L118" s="169">
        <f t="shared" si="10"/>
        <v>0</v>
      </c>
      <c r="M118" s="393"/>
    </row>
    <row r="119" spans="1:13" ht="13.5" thickBot="1" x14ac:dyDescent="0.25">
      <c r="A119" s="176">
        <v>9</v>
      </c>
      <c r="B119" s="174"/>
      <c r="C119" s="176" t="s">
        <v>134</v>
      </c>
      <c r="D119" s="175"/>
      <c r="E119" s="175"/>
      <c r="F119" s="175"/>
      <c r="G119" s="175"/>
      <c r="H119" s="175"/>
      <c r="I119" s="175"/>
      <c r="J119" s="546">
        <f>SUM(J115:J118)</f>
        <v>0</v>
      </c>
      <c r="K119" s="528"/>
      <c r="L119" s="546">
        <f>SUM(L115:L118)</f>
        <v>0</v>
      </c>
      <c r="M119" s="321">
        <f>SUM(M115:M117)</f>
        <v>3</v>
      </c>
    </row>
    <row r="120" spans="1:13" s="286" customFormat="1" ht="3" customHeight="1" thickBot="1" x14ac:dyDescent="0.25">
      <c r="A120" s="96"/>
      <c r="B120" s="96"/>
      <c r="C120" s="96"/>
      <c r="D120" s="96"/>
      <c r="E120" s="96"/>
      <c r="F120" s="96"/>
      <c r="G120" s="96"/>
      <c r="H120" s="96"/>
      <c r="I120" s="96"/>
      <c r="J120" s="33"/>
      <c r="K120" s="33"/>
      <c r="L120" s="33"/>
      <c r="M120" s="447"/>
    </row>
    <row r="121" spans="1:13" ht="13.5" thickBot="1" x14ac:dyDescent="0.25">
      <c r="A121" s="216">
        <v>10</v>
      </c>
      <c r="B121" s="217"/>
      <c r="C121" s="218" t="s">
        <v>26</v>
      </c>
      <c r="D121" s="219"/>
      <c r="E121" s="219"/>
      <c r="F121" s="219"/>
      <c r="G121" s="219"/>
      <c r="H121" s="220"/>
      <c r="I121" s="219"/>
      <c r="J121" s="545"/>
      <c r="K121" s="527"/>
      <c r="L121" s="545"/>
      <c r="M121" s="322"/>
    </row>
    <row r="122" spans="1:13" x14ac:dyDescent="0.2">
      <c r="A122" s="98">
        <v>10.1</v>
      </c>
      <c r="B122" s="99">
        <f>VLOOKUP(D122,'EQUIVALENCIA PRESUP'!$B$18:$F$46,5,0)</f>
        <v>51351001</v>
      </c>
      <c r="C122" s="99" t="s">
        <v>27</v>
      </c>
      <c r="D122" s="780" t="s">
        <v>145</v>
      </c>
      <c r="E122" s="781"/>
      <c r="F122" s="628" t="s">
        <v>398</v>
      </c>
      <c r="G122" s="99"/>
      <c r="H122" s="99"/>
      <c r="I122" s="165"/>
      <c r="J122" s="167">
        <f>+FORM.ADICIONAL!E21</f>
        <v>0</v>
      </c>
      <c r="K122" s="555"/>
      <c r="L122" s="167">
        <f t="shared" si="10"/>
        <v>0</v>
      </c>
      <c r="M122" s="535">
        <f>+FORM.ADICIONAL!H21</f>
        <v>0</v>
      </c>
    </row>
    <row r="123" spans="1:13" x14ac:dyDescent="0.2">
      <c r="A123" s="4">
        <v>10.199999999999999</v>
      </c>
      <c r="B123" s="5">
        <f>VLOOKUP(D123,'EQUIVALENCIA PRESUP'!$B$18:$F$46,5,0)</f>
        <v>51351001</v>
      </c>
      <c r="C123" s="5" t="s">
        <v>28</v>
      </c>
      <c r="D123" s="778" t="s">
        <v>145</v>
      </c>
      <c r="E123" s="779"/>
      <c r="F123" s="611" t="s">
        <v>398</v>
      </c>
      <c r="G123" s="5"/>
      <c r="H123" s="5"/>
      <c r="I123" s="39"/>
      <c r="J123" s="168">
        <f>+FORM.ADICIONAL!H21</f>
        <v>0</v>
      </c>
      <c r="K123" s="229"/>
      <c r="L123" s="168">
        <f t="shared" si="10"/>
        <v>0</v>
      </c>
      <c r="M123" s="338">
        <f>+FORM.ADICIONAL!K21</f>
        <v>0</v>
      </c>
    </row>
    <row r="124" spans="1:13" x14ac:dyDescent="0.2">
      <c r="A124" s="4">
        <v>10.3</v>
      </c>
      <c r="B124" s="5">
        <f>VLOOKUP(D124,'EQUIVALENCIA PRESUP'!$B$18:$F$46,5,0)</f>
        <v>51351001</v>
      </c>
      <c r="C124" s="5" t="s">
        <v>61</v>
      </c>
      <c r="D124" s="778" t="s">
        <v>145</v>
      </c>
      <c r="E124" s="779"/>
      <c r="F124" s="611" t="s">
        <v>398</v>
      </c>
      <c r="G124" s="5"/>
      <c r="H124" s="5"/>
      <c r="I124" s="39"/>
      <c r="J124" s="168">
        <f>+FORM.ADICIONAL!K21</f>
        <v>0</v>
      </c>
      <c r="K124" s="229"/>
      <c r="L124" s="168">
        <f t="shared" si="10"/>
        <v>0</v>
      </c>
      <c r="M124" s="338">
        <f>+FORM.ADICIONAL!N21</f>
        <v>0</v>
      </c>
    </row>
    <row r="125" spans="1:13" x14ac:dyDescent="0.2">
      <c r="A125" s="4">
        <v>10.4</v>
      </c>
      <c r="B125" s="5">
        <f>VLOOKUP(D125,'EQUIVALENCIA PRESUP'!$B$18:$F$46,5,0)</f>
        <v>51351001</v>
      </c>
      <c r="C125" s="5" t="s">
        <v>30</v>
      </c>
      <c r="D125" s="778" t="s">
        <v>145</v>
      </c>
      <c r="E125" s="779"/>
      <c r="F125" s="611" t="s">
        <v>398</v>
      </c>
      <c r="G125" s="5"/>
      <c r="H125" s="5"/>
      <c r="I125" s="39"/>
      <c r="J125" s="168">
        <f>+FORM.ADICIONAL!N21</f>
        <v>0</v>
      </c>
      <c r="K125" s="229"/>
      <c r="L125" s="168">
        <f t="shared" si="10"/>
        <v>0</v>
      </c>
      <c r="M125" s="338">
        <f>+FORM.ADICIONAL!Q21</f>
        <v>0</v>
      </c>
    </row>
    <row r="126" spans="1:13" x14ac:dyDescent="0.2">
      <c r="A126" s="4">
        <v>10.5</v>
      </c>
      <c r="B126" s="5">
        <f>VLOOKUP(D126,'EQUIVALENCIA PRESUP'!$B$18:$F$46,5,0)</f>
        <v>51351001</v>
      </c>
      <c r="C126" s="5" t="s">
        <v>29</v>
      </c>
      <c r="D126" s="778" t="s">
        <v>145</v>
      </c>
      <c r="E126" s="779"/>
      <c r="F126" s="611" t="s">
        <v>393</v>
      </c>
      <c r="G126" s="5"/>
      <c r="H126" s="5"/>
      <c r="I126" s="39"/>
      <c r="J126" s="168">
        <f>+FORM.ADICIONAL!E35</f>
        <v>0</v>
      </c>
      <c r="K126" s="229"/>
      <c r="L126" s="168">
        <f t="shared" si="10"/>
        <v>0</v>
      </c>
      <c r="M126" s="338">
        <f>+FORM.ADICIONAL!H35</f>
        <v>0</v>
      </c>
    </row>
    <row r="127" spans="1:13" x14ac:dyDescent="0.2">
      <c r="A127" s="4">
        <v>10.6</v>
      </c>
      <c r="B127" s="5">
        <f>VLOOKUP(D127,'EQUIVALENCIA PRESUP'!$B$18:$F$46,5,0)</f>
        <v>51351001</v>
      </c>
      <c r="C127" s="5" t="s">
        <v>67</v>
      </c>
      <c r="D127" s="778" t="s">
        <v>145</v>
      </c>
      <c r="E127" s="779"/>
      <c r="F127" s="611" t="s">
        <v>394</v>
      </c>
      <c r="G127" s="5"/>
      <c r="H127" s="5"/>
      <c r="I127" s="39"/>
      <c r="J127" s="168"/>
      <c r="K127" s="229"/>
      <c r="L127" s="168">
        <f t="shared" si="10"/>
        <v>0</v>
      </c>
      <c r="M127" s="338"/>
    </row>
    <row r="128" spans="1:13" x14ac:dyDescent="0.2">
      <c r="A128" s="4">
        <v>10.7</v>
      </c>
      <c r="B128" s="5">
        <f>VLOOKUP(D128,'EQUIVALENCIA PRESUP'!$B$18:$F$46,5,0)</f>
        <v>51300501</v>
      </c>
      <c r="C128" s="335" t="s">
        <v>386</v>
      </c>
      <c r="D128" s="748" t="s">
        <v>345</v>
      </c>
      <c r="E128" s="748"/>
      <c r="F128" s="596" t="s">
        <v>394</v>
      </c>
      <c r="G128" s="5"/>
      <c r="H128" s="5"/>
      <c r="I128" s="39"/>
      <c r="J128" s="168"/>
      <c r="K128" s="229"/>
      <c r="L128" s="168">
        <f t="shared" si="10"/>
        <v>0</v>
      </c>
      <c r="M128" s="338"/>
    </row>
    <row r="129" spans="1:14" ht="13.5" thickBot="1" x14ac:dyDescent="0.25">
      <c r="A129" s="4">
        <v>10.8</v>
      </c>
      <c r="B129" s="5">
        <f>VLOOKUP(D129,'EQUIVALENCIA PRESUP'!$B$18:$F$46,5,0)</f>
        <v>51351001</v>
      </c>
      <c r="C129" s="5" t="s">
        <v>26</v>
      </c>
      <c r="D129" s="782" t="s">
        <v>145</v>
      </c>
      <c r="E129" s="782"/>
      <c r="F129" s="610" t="s">
        <v>393</v>
      </c>
      <c r="G129" s="5"/>
      <c r="H129" s="5"/>
      <c r="I129" s="39"/>
      <c r="J129" s="168">
        <f>+H129*I129</f>
        <v>0</v>
      </c>
      <c r="K129" s="229"/>
      <c r="L129" s="168">
        <f t="shared" si="10"/>
        <v>0</v>
      </c>
      <c r="M129" s="338"/>
    </row>
    <row r="130" spans="1:14" ht="13.5" thickBot="1" x14ac:dyDescent="0.25">
      <c r="A130" s="176">
        <v>10</v>
      </c>
      <c r="B130" s="174"/>
      <c r="C130" s="176" t="s">
        <v>128</v>
      </c>
      <c r="D130" s="175"/>
      <c r="E130" s="175"/>
      <c r="F130" s="175"/>
      <c r="G130" s="175"/>
      <c r="H130" s="175"/>
      <c r="I130" s="175"/>
      <c r="J130" s="546">
        <f>SUM(J122:J129)</f>
        <v>0</v>
      </c>
      <c r="K130" s="528"/>
      <c r="L130" s="546">
        <f>SUM(L122:L129)</f>
        <v>0</v>
      </c>
      <c r="M130" s="321">
        <f>SUM(M122:M129)</f>
        <v>0</v>
      </c>
    </row>
    <row r="131" spans="1:14" s="286" customFormat="1" ht="3" customHeight="1" thickBot="1" x14ac:dyDescent="0.25">
      <c r="A131" s="96"/>
      <c r="B131" s="96"/>
      <c r="C131" s="96"/>
      <c r="D131" s="96"/>
      <c r="E131" s="96"/>
      <c r="F131" s="96"/>
      <c r="G131" s="96"/>
      <c r="H131" s="96"/>
      <c r="I131" s="96"/>
      <c r="J131" s="33"/>
      <c r="K131" s="33"/>
      <c r="L131" s="33"/>
      <c r="M131" s="447"/>
    </row>
    <row r="132" spans="1:14" s="398" customFormat="1" ht="13.5" thickBot="1" x14ac:dyDescent="0.25">
      <c r="A132" s="176">
        <v>11</v>
      </c>
      <c r="B132" s="175"/>
      <c r="C132" s="177" t="s">
        <v>9</v>
      </c>
      <c r="D132" s="175"/>
      <c r="E132" s="175"/>
      <c r="F132" s="175"/>
      <c r="G132" s="175"/>
      <c r="H132" s="178"/>
      <c r="I132" s="175"/>
      <c r="J132" s="546">
        <f ca="1">+J43+J66+J88+J99+J107+J112+J119+J130+J76</f>
        <v>0</v>
      </c>
      <c r="K132" s="528">
        <f>+K43+K66+K88+K99+K107+K112+K119+K130+K76</f>
        <v>0</v>
      </c>
      <c r="L132" s="546">
        <f ca="1">+L57+L66+L88+L99+L107+L112+L119+L130+L76</f>
        <v>0</v>
      </c>
      <c r="M132" s="561" t="e">
        <f>+#REF!+M66+M76+M88+M99+M107+M112+M119+M130</f>
        <v>#REF!</v>
      </c>
    </row>
    <row r="133" spans="1:14" s="286" customFormat="1" ht="3" customHeight="1" thickBot="1" x14ac:dyDescent="0.25">
      <c r="A133" s="96"/>
      <c r="B133" s="96"/>
      <c r="C133" s="96"/>
      <c r="D133" s="96"/>
      <c r="E133" s="96"/>
      <c r="F133" s="96"/>
      <c r="G133" s="96"/>
      <c r="H133" s="96"/>
      <c r="I133" s="96"/>
      <c r="J133" s="524"/>
      <c r="K133" s="524"/>
      <c r="L133" s="524"/>
      <c r="M133" s="447"/>
    </row>
    <row r="134" spans="1:14" ht="13.5" thickBot="1" x14ac:dyDescent="0.25">
      <c r="A134" s="216"/>
      <c r="B134" s="226"/>
      <c r="C134" s="223" t="s">
        <v>10</v>
      </c>
      <c r="D134" s="226"/>
      <c r="E134" s="226"/>
      <c r="F134" s="226"/>
      <c r="G134" s="226"/>
      <c r="H134" s="227"/>
      <c r="I134" s="226"/>
      <c r="J134" s="548"/>
      <c r="K134" s="530"/>
      <c r="L134" s="548"/>
      <c r="M134" s="562"/>
    </row>
    <row r="135" spans="1:14" x14ac:dyDescent="0.2">
      <c r="A135" s="98">
        <v>12</v>
      </c>
      <c r="B135" s="99">
        <f>VLOOKUP(D135,'EQUIVALENCIA PRESUP'!$B$18:$F$46,5,0)</f>
        <v>51959539</v>
      </c>
      <c r="C135" s="99" t="s">
        <v>130</v>
      </c>
      <c r="D135" s="754" t="s">
        <v>351</v>
      </c>
      <c r="E135" s="754"/>
      <c r="F135" s="599" t="s">
        <v>394</v>
      </c>
      <c r="G135" s="99"/>
      <c r="H135" s="99"/>
      <c r="I135" s="165"/>
      <c r="J135" s="167">
        <f ca="1">+J132*5%</f>
        <v>0</v>
      </c>
      <c r="K135" s="555">
        <f>+K132*5%</f>
        <v>0</v>
      </c>
      <c r="L135" s="167">
        <f ca="1">+L132*5%</f>
        <v>0</v>
      </c>
      <c r="M135" s="535" t="e">
        <f>+M132*5%</f>
        <v>#REF!</v>
      </c>
    </row>
    <row r="136" spans="1:14" x14ac:dyDescent="0.2">
      <c r="A136" s="4">
        <v>13</v>
      </c>
      <c r="B136" s="5">
        <f>VLOOKUP(D136,'EQUIVALENCIA PRESUP'!$B$18:$F$46,5,0)</f>
        <v>51580501</v>
      </c>
      <c r="C136" s="5" t="s">
        <v>137</v>
      </c>
      <c r="D136" s="748" t="s">
        <v>387</v>
      </c>
      <c r="E136" s="748"/>
      <c r="F136" s="596" t="s">
        <v>394</v>
      </c>
      <c r="G136" s="5"/>
      <c r="H136" s="5"/>
      <c r="I136" s="39"/>
      <c r="J136" s="168">
        <f ca="1">+J132*10%</f>
        <v>0</v>
      </c>
      <c r="K136" s="229">
        <f>+K132*20%</f>
        <v>0</v>
      </c>
      <c r="L136" s="168">
        <f ca="1">+L132*10%</f>
        <v>0</v>
      </c>
      <c r="M136" s="536"/>
    </row>
    <row r="137" spans="1:14" ht="13.5" thickBot="1" x14ac:dyDescent="0.25">
      <c r="A137" s="166">
        <v>14</v>
      </c>
      <c r="B137" s="8">
        <f>VLOOKUP(D137,'EQUIVALENCIA PRESUP'!$B$18:$F$46,5,0)</f>
        <v>51580501</v>
      </c>
      <c r="C137" s="10" t="s">
        <v>306</v>
      </c>
      <c r="D137" s="733" t="s">
        <v>387</v>
      </c>
      <c r="E137" s="734"/>
      <c r="F137" s="621" t="s">
        <v>394</v>
      </c>
      <c r="G137" s="632"/>
      <c r="H137" s="632"/>
      <c r="I137" s="632"/>
      <c r="J137" s="633">
        <f ca="1">+J132*5%</f>
        <v>0</v>
      </c>
      <c r="K137" s="33"/>
      <c r="L137" s="634">
        <f ca="1">+L132*5%</f>
        <v>0</v>
      </c>
      <c r="M137" s="338" t="e">
        <f>+M132*20%</f>
        <v>#REF!</v>
      </c>
    </row>
    <row r="138" spans="1:14" ht="13.5" thickBot="1" x14ac:dyDescent="0.25">
      <c r="A138" s="216">
        <v>15</v>
      </c>
      <c r="B138" s="225"/>
      <c r="C138" s="216" t="s">
        <v>129</v>
      </c>
      <c r="D138" s="217"/>
      <c r="E138" s="217"/>
      <c r="F138" s="217"/>
      <c r="G138" s="217"/>
      <c r="H138" s="217"/>
      <c r="I138" s="217">
        <f>+I135+I137</f>
        <v>0</v>
      </c>
      <c r="J138" s="548">
        <f ca="1">SUM(J135:J137)</f>
        <v>0</v>
      </c>
      <c r="K138" s="530">
        <f>SUM(K135:K137)</f>
        <v>0</v>
      </c>
      <c r="L138" s="548">
        <f ca="1">SUM(L135:L137)</f>
        <v>0</v>
      </c>
      <c r="M138" s="560" t="e">
        <f>+M135+M137</f>
        <v>#REF!</v>
      </c>
    </row>
    <row r="139" spans="1:14" s="286" customFormat="1" ht="3" customHeight="1" thickBot="1" x14ac:dyDescent="0.25">
      <c r="A139" s="10"/>
      <c r="B139" s="10"/>
      <c r="C139" s="10"/>
      <c r="D139" s="10"/>
      <c r="E139" s="10"/>
      <c r="F139" s="10"/>
      <c r="G139" s="10"/>
      <c r="H139" s="10"/>
      <c r="I139" s="10"/>
      <c r="J139" s="33"/>
      <c r="K139" s="33"/>
      <c r="L139" s="33"/>
      <c r="M139" s="376"/>
    </row>
    <row r="140" spans="1:14" ht="13.5" thickBot="1" x14ac:dyDescent="0.25">
      <c r="A140" s="211">
        <v>16</v>
      </c>
      <c r="B140" s="211"/>
      <c r="C140" s="212" t="s">
        <v>12</v>
      </c>
      <c r="D140" s="212"/>
      <c r="E140" s="213"/>
      <c r="F140" s="213"/>
      <c r="G140" s="213"/>
      <c r="H140" s="213"/>
      <c r="I140" s="213"/>
      <c r="J140" s="565">
        <f ca="1">+J132+J138</f>
        <v>0</v>
      </c>
      <c r="K140" s="566">
        <f>+K132+K138</f>
        <v>0</v>
      </c>
      <c r="L140" s="566">
        <f ca="1">+L132+L138</f>
        <v>0</v>
      </c>
      <c r="M140" s="563" t="e">
        <f>+M132+M138</f>
        <v>#REF!</v>
      </c>
      <c r="N140" s="402"/>
    </row>
    <row r="141" spans="1:14" ht="4.5" customHeight="1" x14ac:dyDescent="0.2">
      <c r="D141" s="262"/>
      <c r="E141" s="262"/>
      <c r="F141" s="262"/>
      <c r="G141" s="262"/>
      <c r="H141" s="262"/>
      <c r="I141" s="262"/>
      <c r="J141" s="262"/>
      <c r="K141" s="262"/>
      <c r="L141" s="262"/>
    </row>
    <row r="142" spans="1:14" x14ac:dyDescent="0.2">
      <c r="A142" s="398" t="s">
        <v>405</v>
      </c>
      <c r="D142" s="403"/>
      <c r="E142" s="262"/>
      <c r="F142" s="262"/>
      <c r="G142" s="262"/>
      <c r="H142" s="262"/>
      <c r="I142" s="262"/>
      <c r="J142" s="264"/>
      <c r="K142" s="262"/>
      <c r="L142" s="402">
        <f ca="1">+L31-L140</f>
        <v>0</v>
      </c>
      <c r="M142" s="264" t="e">
        <f>+M140/15</f>
        <v>#REF!</v>
      </c>
    </row>
    <row r="143" spans="1:14" x14ac:dyDescent="0.2">
      <c r="A143" s="404"/>
      <c r="D143" s="403"/>
      <c r="E143" s="262"/>
      <c r="F143" s="262"/>
      <c r="G143" s="262"/>
      <c r="H143" s="262"/>
      <c r="I143" s="262"/>
      <c r="J143" s="262"/>
      <c r="K143" s="262"/>
      <c r="L143" s="262"/>
      <c r="M143" s="264"/>
    </row>
    <row r="144" spans="1:14" x14ac:dyDescent="0.2">
      <c r="A144" s="405" t="s">
        <v>49</v>
      </c>
      <c r="C144" s="405"/>
      <c r="D144" s="262"/>
      <c r="E144" s="262"/>
      <c r="F144" s="262"/>
      <c r="G144" s="262"/>
      <c r="H144" s="262"/>
      <c r="I144" s="262"/>
      <c r="J144" s="262"/>
      <c r="K144" s="262"/>
      <c r="L144" s="262"/>
      <c r="M144" s="264"/>
    </row>
    <row r="145" spans="1:13" x14ac:dyDescent="0.2">
      <c r="A145" s="405"/>
      <c r="C145" s="405"/>
      <c r="D145" s="262"/>
      <c r="E145" s="262"/>
      <c r="F145" s="262"/>
      <c r="G145" s="262"/>
      <c r="H145" s="262"/>
      <c r="I145" s="262"/>
      <c r="J145" s="262"/>
      <c r="K145" s="262"/>
      <c r="L145" s="262"/>
      <c r="M145" s="264"/>
    </row>
    <row r="146" spans="1:13" x14ac:dyDescent="0.2">
      <c r="A146" s="405" t="s">
        <v>131</v>
      </c>
      <c r="C146" s="406"/>
      <c r="D146" s="262" t="s">
        <v>132</v>
      </c>
      <c r="E146" s="262"/>
      <c r="F146" s="262"/>
      <c r="G146" s="262"/>
      <c r="H146" s="262"/>
      <c r="I146" s="262"/>
      <c r="J146" s="262"/>
      <c r="K146" s="262"/>
      <c r="L146" s="262"/>
      <c r="M146" s="264"/>
    </row>
    <row r="147" spans="1:13" x14ac:dyDescent="0.2">
      <c r="A147" s="405"/>
      <c r="C147" s="407"/>
      <c r="D147" s="262" t="s">
        <v>133</v>
      </c>
      <c r="E147" s="262"/>
      <c r="F147" s="262"/>
      <c r="G147" s="262"/>
      <c r="H147" s="262"/>
      <c r="I147" s="262"/>
      <c r="J147" s="262"/>
      <c r="K147" s="262"/>
      <c r="L147" s="262"/>
      <c r="M147" s="264"/>
    </row>
    <row r="148" spans="1:13" x14ac:dyDescent="0.2">
      <c r="A148" s="405"/>
      <c r="C148" s="405"/>
      <c r="D148" s="262"/>
      <c r="E148" s="262"/>
      <c r="F148" s="262"/>
      <c r="G148" s="262"/>
      <c r="H148" s="262"/>
      <c r="I148" s="262"/>
      <c r="J148" s="262"/>
      <c r="K148" s="262"/>
      <c r="L148" s="262"/>
      <c r="M148" s="264"/>
    </row>
    <row r="149" spans="1:13" x14ac:dyDescent="0.2">
      <c r="A149" s="405"/>
      <c r="C149" s="405"/>
      <c r="D149" s="262"/>
      <c r="E149" s="262"/>
      <c r="F149" s="262"/>
      <c r="G149" s="262"/>
      <c r="H149" s="262"/>
      <c r="I149" s="262"/>
      <c r="J149" s="262"/>
      <c r="K149" s="262"/>
      <c r="L149" s="262"/>
      <c r="M149" s="264"/>
    </row>
    <row r="150" spans="1:13" ht="13.5" hidden="1" thickBot="1" x14ac:dyDescent="0.25">
      <c r="A150" s="405"/>
      <c r="C150" s="408" t="s">
        <v>68</v>
      </c>
      <c r="D150" s="262"/>
      <c r="E150" s="262"/>
      <c r="F150" s="262"/>
      <c r="G150" s="262"/>
      <c r="H150" s="262"/>
      <c r="I150" s="262"/>
      <c r="J150" s="262"/>
      <c r="K150" s="262"/>
      <c r="L150" s="262"/>
      <c r="M150" s="264"/>
    </row>
    <row r="151" spans="1:13" ht="13.5" hidden="1" thickBot="1" x14ac:dyDescent="0.25">
      <c r="A151" s="405"/>
      <c r="C151" s="409" t="e">
        <f>+(M140/B14)*1.3</f>
        <v>#REF!</v>
      </c>
      <c r="D151" s="262"/>
      <c r="E151" s="262"/>
      <c r="F151" s="262"/>
      <c r="G151" s="262"/>
      <c r="H151" s="262"/>
      <c r="I151" s="262"/>
      <c r="J151" s="262"/>
      <c r="K151" s="262"/>
      <c r="L151" s="262"/>
      <c r="M151" s="264"/>
    </row>
    <row r="152" spans="1:13" hidden="1" x14ac:dyDescent="0.2">
      <c r="A152" s="405"/>
      <c r="C152" s="405"/>
      <c r="D152" s="262"/>
      <c r="E152" s="262"/>
      <c r="F152" s="262"/>
      <c r="G152" s="262"/>
      <c r="H152" s="262"/>
      <c r="I152" s="262"/>
      <c r="J152" s="262"/>
      <c r="K152" s="262"/>
      <c r="L152" s="262"/>
      <c r="M152" s="264"/>
    </row>
    <row r="153" spans="1:13" hidden="1" x14ac:dyDescent="0.2">
      <c r="A153" s="405"/>
      <c r="C153" s="405"/>
      <c r="D153" s="262"/>
      <c r="E153" s="262"/>
      <c r="F153" s="262"/>
      <c r="G153" s="262"/>
      <c r="H153" s="262"/>
      <c r="I153" s="262"/>
      <c r="J153" s="262"/>
      <c r="K153" s="262"/>
      <c r="L153" s="262"/>
      <c r="M153" s="264"/>
    </row>
    <row r="154" spans="1:13" ht="13.5" hidden="1" thickBot="1" x14ac:dyDescent="0.25">
      <c r="A154" s="405"/>
      <c r="C154" s="405"/>
      <c r="D154" s="262"/>
      <c r="E154" s="262"/>
      <c r="F154" s="262"/>
      <c r="G154" s="262"/>
      <c r="H154" s="262"/>
      <c r="I154" s="262"/>
      <c r="J154" s="262"/>
      <c r="K154" s="262"/>
      <c r="L154" s="262"/>
      <c r="M154" s="264"/>
    </row>
    <row r="155" spans="1:13" hidden="1" x14ac:dyDescent="0.2">
      <c r="A155" s="405"/>
      <c r="C155" s="513">
        <v>51050601</v>
      </c>
      <c r="D155" s="503" t="s">
        <v>140</v>
      </c>
      <c r="E155" s="512">
        <f>+C155</f>
        <v>51050601</v>
      </c>
      <c r="F155" s="512"/>
      <c r="G155" s="262"/>
      <c r="H155" s="262"/>
      <c r="I155" s="262"/>
      <c r="J155" s="262"/>
      <c r="K155" s="262"/>
      <c r="L155" s="262"/>
      <c r="M155" s="264"/>
    </row>
    <row r="156" spans="1:13" hidden="1" x14ac:dyDescent="0.2">
      <c r="A156" s="405"/>
      <c r="C156" s="506">
        <v>51050602</v>
      </c>
      <c r="D156" s="505" t="s">
        <v>141</v>
      </c>
      <c r="E156" s="512">
        <f t="shared" ref="E156:E162" si="11">+C156</f>
        <v>51050602</v>
      </c>
      <c r="F156" s="512"/>
      <c r="G156" s="262"/>
      <c r="H156" s="262"/>
      <c r="I156" s="262"/>
      <c r="J156" s="262"/>
      <c r="K156" s="262"/>
      <c r="L156" s="262"/>
      <c r="M156" s="264"/>
    </row>
    <row r="157" spans="1:13" hidden="1" x14ac:dyDescent="0.2">
      <c r="A157" s="405"/>
      <c r="C157" s="507">
        <v>51052102</v>
      </c>
      <c r="D157" s="505" t="s">
        <v>355</v>
      </c>
      <c r="E157" s="512">
        <f t="shared" si="11"/>
        <v>51052102</v>
      </c>
      <c r="F157" s="512"/>
      <c r="G157" s="262"/>
      <c r="H157" s="262"/>
      <c r="I157" s="262"/>
      <c r="J157" s="262"/>
      <c r="K157" s="262"/>
      <c r="L157" s="262"/>
      <c r="M157" s="264"/>
    </row>
    <row r="158" spans="1:13" hidden="1" x14ac:dyDescent="0.2">
      <c r="A158" s="405"/>
      <c r="C158" s="507">
        <v>51103501</v>
      </c>
      <c r="D158" s="505" t="s">
        <v>343</v>
      </c>
      <c r="E158" s="512">
        <f t="shared" si="11"/>
        <v>51103501</v>
      </c>
      <c r="F158" s="512"/>
      <c r="G158" s="262"/>
      <c r="H158" s="262"/>
      <c r="I158" s="262"/>
      <c r="J158" s="262"/>
      <c r="K158" s="262"/>
      <c r="L158" s="262"/>
      <c r="M158" s="264"/>
    </row>
    <row r="159" spans="1:13" hidden="1" x14ac:dyDescent="0.2">
      <c r="A159" s="405"/>
      <c r="C159" s="504">
        <v>51109501</v>
      </c>
      <c r="D159" s="505" t="s">
        <v>354</v>
      </c>
      <c r="E159" s="512">
        <f t="shared" si="11"/>
        <v>51109501</v>
      </c>
      <c r="F159" s="512"/>
      <c r="G159" s="262"/>
      <c r="H159" s="262"/>
      <c r="I159" s="262"/>
      <c r="J159" s="262"/>
      <c r="K159" s="262"/>
      <c r="L159" s="262"/>
      <c r="M159" s="264"/>
    </row>
    <row r="160" spans="1:13" hidden="1" x14ac:dyDescent="0.2">
      <c r="A160" s="405"/>
      <c r="C160" s="584">
        <v>51109504</v>
      </c>
      <c r="D160" s="510" t="s">
        <v>369</v>
      </c>
      <c r="E160" s="512">
        <f t="shared" si="11"/>
        <v>51109504</v>
      </c>
      <c r="F160" s="512"/>
      <c r="G160" s="262"/>
      <c r="H160" s="262"/>
      <c r="I160" s="262"/>
      <c r="J160" s="262"/>
      <c r="K160" s="262"/>
      <c r="L160" s="262"/>
      <c r="M160" s="264"/>
    </row>
    <row r="161" spans="1:13" hidden="1" x14ac:dyDescent="0.2">
      <c r="A161" s="405"/>
      <c r="C161" s="584">
        <v>51109502</v>
      </c>
      <c r="D161" s="510" t="s">
        <v>375</v>
      </c>
      <c r="E161" s="512">
        <f t="shared" si="11"/>
        <v>51109502</v>
      </c>
      <c r="F161" s="512"/>
      <c r="G161" s="262"/>
      <c r="H161" s="262"/>
      <c r="I161" s="262"/>
      <c r="J161" s="262"/>
      <c r="K161" s="262"/>
      <c r="L161" s="262"/>
      <c r="M161" s="264"/>
    </row>
    <row r="162" spans="1:13" ht="13.5" hidden="1" thickBot="1" x14ac:dyDescent="0.25">
      <c r="A162" s="405"/>
      <c r="C162" s="508">
        <v>51109503</v>
      </c>
      <c r="D162" s="509" t="s">
        <v>344</v>
      </c>
      <c r="E162" s="512">
        <f t="shared" si="11"/>
        <v>51109503</v>
      </c>
      <c r="F162" s="512"/>
      <c r="G162" s="262"/>
      <c r="H162" s="262"/>
      <c r="I162" s="262"/>
      <c r="J162" s="262"/>
      <c r="K162" s="262"/>
      <c r="L162" s="262"/>
      <c r="M162" s="264"/>
    </row>
    <row r="163" spans="1:13" ht="13.5" hidden="1" thickBot="1" x14ac:dyDescent="0.25">
      <c r="A163" s="405"/>
      <c r="C163" s="405"/>
      <c r="D163" s="262"/>
      <c r="E163" s="262"/>
      <c r="F163" s="262"/>
      <c r="G163" s="262"/>
      <c r="H163" s="262"/>
      <c r="I163" s="262"/>
      <c r="J163" s="262"/>
      <c r="K163" s="262"/>
      <c r="L163" s="262"/>
      <c r="M163" s="264"/>
    </row>
    <row r="164" spans="1:13" hidden="1" x14ac:dyDescent="0.2">
      <c r="A164" s="405"/>
      <c r="C164" s="513">
        <v>15240501</v>
      </c>
      <c r="D164" s="503" t="s">
        <v>348</v>
      </c>
      <c r="E164" s="512">
        <f>+C164</f>
        <v>15240501</v>
      </c>
      <c r="F164" s="512"/>
      <c r="G164" s="262"/>
      <c r="H164" s="262"/>
      <c r="I164" s="262"/>
      <c r="J164" s="262"/>
      <c r="K164" s="262"/>
      <c r="L164" s="262"/>
      <c r="M164" s="264"/>
    </row>
    <row r="165" spans="1:13" hidden="1" x14ac:dyDescent="0.2">
      <c r="A165" s="405"/>
      <c r="C165" s="507">
        <v>15280501</v>
      </c>
      <c r="D165" s="505" t="s">
        <v>349</v>
      </c>
      <c r="E165" s="512">
        <f>+C165</f>
        <v>15280501</v>
      </c>
      <c r="F165" s="512"/>
      <c r="G165" s="262"/>
      <c r="H165" s="262"/>
      <c r="I165" s="262"/>
      <c r="J165" s="262"/>
      <c r="K165" s="262"/>
      <c r="L165" s="262"/>
      <c r="M165" s="264"/>
    </row>
    <row r="166" spans="1:13" ht="13.5" hidden="1" thickBot="1" x14ac:dyDescent="0.25">
      <c r="A166" s="405"/>
      <c r="C166" s="508">
        <v>15321501</v>
      </c>
      <c r="D166" s="509" t="s">
        <v>350</v>
      </c>
      <c r="E166" s="512">
        <f>+C166</f>
        <v>15321501</v>
      </c>
      <c r="F166" s="512"/>
      <c r="G166" s="262"/>
      <c r="H166" s="262"/>
      <c r="I166" s="262"/>
      <c r="J166" s="262"/>
      <c r="K166" s="262"/>
      <c r="L166" s="262"/>
      <c r="M166" s="264"/>
    </row>
    <row r="167" spans="1:13" ht="13.5" hidden="1" thickBot="1" x14ac:dyDescent="0.25">
      <c r="A167" s="405"/>
      <c r="C167" s="405"/>
      <c r="D167" s="262"/>
      <c r="E167" s="262"/>
      <c r="F167" s="262"/>
      <c r="G167" s="262"/>
      <c r="H167" s="262"/>
      <c r="I167" s="262"/>
      <c r="J167" s="262"/>
      <c r="K167" s="262"/>
      <c r="L167" s="262"/>
      <c r="M167" s="264"/>
    </row>
    <row r="168" spans="1:13" hidden="1" x14ac:dyDescent="0.2">
      <c r="A168" s="405"/>
      <c r="C168" s="410" t="s">
        <v>74</v>
      </c>
      <c r="D168" s="411">
        <v>118100</v>
      </c>
      <c r="E168" s="412"/>
      <c r="F168" s="412"/>
      <c r="G168" s="262"/>
      <c r="H168" s="262"/>
      <c r="I168" s="262"/>
      <c r="J168" s="262"/>
      <c r="K168" s="262"/>
      <c r="L168" s="262"/>
      <c r="M168" s="264"/>
    </row>
    <row r="169" spans="1:13" hidden="1" x14ac:dyDescent="0.2">
      <c r="A169" s="405"/>
      <c r="C169" s="414" t="s">
        <v>73</v>
      </c>
      <c r="D169" s="413">
        <v>111400</v>
      </c>
      <c r="E169" s="412"/>
      <c r="F169" s="412"/>
      <c r="G169" s="262"/>
      <c r="H169" s="262"/>
      <c r="I169" s="262"/>
      <c r="J169" s="262"/>
      <c r="K169" s="262"/>
      <c r="L169" s="262"/>
      <c r="M169" s="264"/>
    </row>
    <row r="170" spans="1:13" hidden="1" x14ac:dyDescent="0.2">
      <c r="A170" s="405"/>
      <c r="C170" s="414" t="s">
        <v>72</v>
      </c>
      <c r="D170" s="413">
        <v>92500</v>
      </c>
      <c r="E170" s="412"/>
      <c r="F170" s="412"/>
      <c r="G170" s="262"/>
      <c r="H170" s="262"/>
      <c r="I170" s="262"/>
      <c r="J170" s="262"/>
      <c r="K170" s="262"/>
      <c r="L170" s="262"/>
      <c r="M170" s="264"/>
    </row>
    <row r="171" spans="1:13" hidden="1" x14ac:dyDescent="0.2">
      <c r="A171" s="405"/>
      <c r="C171" s="414" t="s">
        <v>71</v>
      </c>
      <c r="D171" s="413">
        <v>82500</v>
      </c>
      <c r="E171" s="412"/>
      <c r="F171" s="412"/>
      <c r="G171" s="262"/>
      <c r="H171" s="262"/>
      <c r="I171" s="262"/>
      <c r="J171" s="262"/>
      <c r="K171" s="262"/>
      <c r="L171" s="262"/>
      <c r="M171" s="264"/>
    </row>
    <row r="172" spans="1:13" hidden="1" x14ac:dyDescent="0.2">
      <c r="A172" s="405"/>
      <c r="C172" s="414" t="s">
        <v>39</v>
      </c>
      <c r="D172" s="413">
        <v>49000</v>
      </c>
      <c r="E172" s="412"/>
      <c r="F172" s="412"/>
      <c r="G172" s="262"/>
      <c r="H172" s="262"/>
      <c r="I172" s="262"/>
      <c r="J172" s="262"/>
      <c r="K172" s="262"/>
      <c r="L172" s="262"/>
      <c r="M172" s="264"/>
    </row>
    <row r="173" spans="1:13" hidden="1" x14ac:dyDescent="0.2">
      <c r="A173" s="405"/>
      <c r="C173" s="414" t="s">
        <v>70</v>
      </c>
      <c r="D173" s="413" t="s">
        <v>404</v>
      </c>
      <c r="E173" s="412"/>
      <c r="F173" s="412"/>
      <c r="G173" s="262"/>
      <c r="H173" s="262"/>
      <c r="I173" s="262"/>
      <c r="J173" s="262"/>
      <c r="K173" s="262"/>
      <c r="L173" s="262"/>
      <c r="M173" s="264"/>
    </row>
    <row r="174" spans="1:13" hidden="1" x14ac:dyDescent="0.2">
      <c r="A174" s="405"/>
      <c r="C174" s="414" t="s">
        <v>38</v>
      </c>
      <c r="D174" s="413"/>
      <c r="E174" s="412"/>
      <c r="F174" s="412"/>
      <c r="G174" s="262"/>
      <c r="H174" s="262"/>
      <c r="I174" s="262"/>
      <c r="J174" s="262"/>
      <c r="K174" s="262"/>
      <c r="L174" s="262"/>
      <c r="M174" s="264"/>
    </row>
    <row r="175" spans="1:13" ht="13.5" hidden="1" thickBot="1" x14ac:dyDescent="0.25">
      <c r="A175" s="405"/>
      <c r="C175" s="416" t="s">
        <v>33</v>
      </c>
      <c r="D175" s="675">
        <v>32500</v>
      </c>
      <c r="E175" s="415"/>
      <c r="F175" s="415"/>
      <c r="G175" s="262"/>
      <c r="H175" s="262"/>
      <c r="I175" s="262"/>
      <c r="J175" s="262"/>
      <c r="K175" s="262"/>
      <c r="L175" s="262"/>
      <c r="M175" s="264"/>
    </row>
    <row r="176" spans="1:13" ht="13.5" hidden="1" thickBot="1" x14ac:dyDescent="0.25">
      <c r="A176" s="405"/>
      <c r="C176" s="774" t="s">
        <v>182</v>
      </c>
      <c r="D176" s="774"/>
      <c r="E176" s="417"/>
      <c r="F176" s="417"/>
      <c r="G176" s="262"/>
      <c r="H176" s="286"/>
      <c r="I176" s="286"/>
      <c r="J176" s="286"/>
      <c r="K176" s="286"/>
      <c r="L176" s="262"/>
      <c r="M176" s="264"/>
    </row>
    <row r="177" spans="1:15" hidden="1" x14ac:dyDescent="0.2">
      <c r="A177" s="405"/>
      <c r="C177" s="431" t="s">
        <v>318</v>
      </c>
      <c r="D177" s="436">
        <v>175000</v>
      </c>
      <c r="G177" s="262"/>
      <c r="H177" s="286"/>
      <c r="I177" s="286"/>
      <c r="J177" s="286"/>
      <c r="K177" s="286"/>
      <c r="L177" s="262"/>
      <c r="M177" s="264"/>
    </row>
    <row r="178" spans="1:15" ht="14.25" hidden="1" customHeight="1" x14ac:dyDescent="0.2">
      <c r="A178" s="405"/>
      <c r="C178" s="422" t="s">
        <v>319</v>
      </c>
      <c r="D178" s="676">
        <v>175000</v>
      </c>
      <c r="G178" s="262"/>
      <c r="H178" s="260"/>
      <c r="I178" s="286"/>
      <c r="J178" s="286"/>
      <c r="K178" s="286"/>
      <c r="L178" s="262"/>
      <c r="M178" s="264"/>
    </row>
    <row r="179" spans="1:15" hidden="1" x14ac:dyDescent="0.2">
      <c r="A179" s="405"/>
      <c r="C179" s="677" t="s">
        <v>320</v>
      </c>
      <c r="D179" s="676">
        <v>229000</v>
      </c>
      <c r="G179" s="262"/>
      <c r="H179" s="260"/>
      <c r="I179" s="418"/>
      <c r="J179" s="260"/>
      <c r="K179" s="260"/>
      <c r="L179" s="260"/>
      <c r="M179" s="260"/>
      <c r="N179" s="286"/>
      <c r="O179" s="286"/>
    </row>
    <row r="180" spans="1:15" ht="16.5" hidden="1" customHeight="1" x14ac:dyDescent="0.2">
      <c r="A180" s="405"/>
      <c r="C180" s="422" t="s">
        <v>321</v>
      </c>
      <c r="D180" s="676">
        <v>246000</v>
      </c>
      <c r="G180" s="262"/>
      <c r="H180" s="199"/>
      <c r="I180" s="260"/>
      <c r="J180" s="201"/>
      <c r="K180" s="201"/>
      <c r="L180" s="201"/>
      <c r="M180" s="200"/>
      <c r="N180" s="200"/>
      <c r="O180" s="286"/>
    </row>
    <row r="181" spans="1:15" hidden="1" x14ac:dyDescent="0.2">
      <c r="A181" s="405"/>
      <c r="C181" s="422" t="s">
        <v>322</v>
      </c>
      <c r="D181" s="671">
        <v>123000</v>
      </c>
      <c r="G181" s="262"/>
      <c r="H181" s="419"/>
      <c r="I181" s="260"/>
      <c r="J181" s="201"/>
      <c r="K181" s="201"/>
      <c r="L181" s="201"/>
      <c r="M181" s="200"/>
      <c r="N181" s="200"/>
      <c r="O181" s="286"/>
    </row>
    <row r="182" spans="1:15" hidden="1" x14ac:dyDescent="0.2">
      <c r="A182" s="405"/>
      <c r="C182" s="422" t="s">
        <v>323</v>
      </c>
      <c r="D182" s="676">
        <v>142000</v>
      </c>
      <c r="G182" s="262"/>
      <c r="H182" s="419"/>
      <c r="I182" s="419"/>
      <c r="J182" s="420"/>
      <c r="K182" s="420"/>
      <c r="L182" s="421"/>
      <c r="M182" s="200"/>
      <c r="N182" s="200"/>
      <c r="O182" s="286"/>
    </row>
    <row r="183" spans="1:15" hidden="1" x14ac:dyDescent="0.2">
      <c r="A183" s="405"/>
      <c r="C183" s="422" t="s">
        <v>324</v>
      </c>
      <c r="D183" s="676">
        <v>98000</v>
      </c>
      <c r="G183" s="262"/>
      <c r="H183" s="419"/>
      <c r="I183" s="419"/>
      <c r="J183" s="420"/>
      <c r="K183" s="420"/>
      <c r="L183" s="420"/>
      <c r="M183" s="200"/>
      <c r="N183" s="200"/>
      <c r="O183" s="286"/>
    </row>
    <row r="184" spans="1:15" hidden="1" x14ac:dyDescent="0.2">
      <c r="A184" s="405"/>
      <c r="C184" s="422" t="s">
        <v>325</v>
      </c>
      <c r="D184" s="676">
        <v>49000</v>
      </c>
      <c r="G184" s="262"/>
      <c r="H184" s="419"/>
      <c r="I184" s="419"/>
      <c r="J184" s="420"/>
      <c r="K184" s="420"/>
      <c r="L184" s="420"/>
      <c r="M184" s="200"/>
      <c r="N184" s="200"/>
      <c r="O184" s="286"/>
    </row>
    <row r="185" spans="1:15" hidden="1" x14ac:dyDescent="0.2">
      <c r="A185" s="405"/>
      <c r="C185" s="422" t="s">
        <v>326</v>
      </c>
      <c r="D185" s="676">
        <v>86000</v>
      </c>
      <c r="G185" s="262"/>
      <c r="H185" s="260"/>
      <c r="I185" s="419"/>
      <c r="J185" s="420"/>
      <c r="K185" s="420"/>
      <c r="L185" s="420"/>
      <c r="M185" s="200"/>
      <c r="N185" s="200"/>
      <c r="O185" s="286"/>
    </row>
    <row r="186" spans="1:15" hidden="1" x14ac:dyDescent="0.2">
      <c r="A186" s="405"/>
      <c r="C186" s="422" t="s">
        <v>327</v>
      </c>
      <c r="D186" s="676">
        <v>115000</v>
      </c>
      <c r="G186" s="262"/>
      <c r="H186" s="260"/>
      <c r="I186" s="419"/>
      <c r="J186" s="420"/>
      <c r="K186" s="420"/>
      <c r="L186" s="420"/>
      <c r="M186" s="200"/>
      <c r="N186" s="200"/>
      <c r="O186" s="286"/>
    </row>
    <row r="187" spans="1:15" ht="13.5" hidden="1" thickBot="1" x14ac:dyDescent="0.25">
      <c r="A187" s="405"/>
      <c r="C187" s="432" t="s">
        <v>328</v>
      </c>
      <c r="D187" s="678">
        <v>58000</v>
      </c>
      <c r="G187" s="262"/>
      <c r="H187" s="419"/>
      <c r="I187" s="260"/>
      <c r="J187" s="201"/>
      <c r="K187" s="201"/>
      <c r="L187" s="201"/>
      <c r="M187" s="200"/>
      <c r="N187" s="200"/>
      <c r="O187" s="286"/>
    </row>
    <row r="188" spans="1:15" ht="13.5" hidden="1" thickBot="1" x14ac:dyDescent="0.25">
      <c r="A188" s="405"/>
      <c r="C188" s="774" t="s">
        <v>183</v>
      </c>
      <c r="D188" s="774"/>
      <c r="G188" s="262"/>
      <c r="H188" s="260"/>
      <c r="I188" s="419"/>
      <c r="J188" s="420"/>
      <c r="K188" s="420"/>
      <c r="L188" s="420"/>
      <c r="M188" s="423"/>
      <c r="N188" s="200"/>
      <c r="O188" s="424"/>
    </row>
    <row r="189" spans="1:15" hidden="1" x14ac:dyDescent="0.2">
      <c r="A189" s="405"/>
      <c r="C189" s="431" t="s">
        <v>329</v>
      </c>
      <c r="D189" s="436">
        <v>1497600</v>
      </c>
      <c r="G189" s="262"/>
      <c r="H189" s="260"/>
      <c r="I189" s="260"/>
      <c r="J189" s="201"/>
      <c r="K189" s="201"/>
      <c r="L189" s="201"/>
      <c r="M189" s="200"/>
      <c r="N189" s="200"/>
      <c r="O189" s="286"/>
    </row>
    <row r="190" spans="1:15" hidden="1" x14ac:dyDescent="0.2">
      <c r="A190" s="405"/>
      <c r="C190" s="422" t="s">
        <v>330</v>
      </c>
      <c r="D190" s="425">
        <v>919000</v>
      </c>
      <c r="G190" s="262"/>
      <c r="H190" s="260"/>
      <c r="I190" s="260"/>
      <c r="J190" s="201"/>
      <c r="K190" s="201"/>
      <c r="L190" s="201"/>
      <c r="M190" s="200"/>
      <c r="N190" s="200"/>
      <c r="O190" s="286"/>
    </row>
    <row r="191" spans="1:15" ht="13.5" hidden="1" thickBot="1" x14ac:dyDescent="0.25">
      <c r="A191" s="405"/>
      <c r="C191" s="432" t="s">
        <v>331</v>
      </c>
      <c r="D191" s="489">
        <v>241500</v>
      </c>
      <c r="G191" s="262"/>
      <c r="H191" s="418"/>
      <c r="I191" s="260"/>
      <c r="J191" s="201"/>
      <c r="K191" s="201"/>
      <c r="L191" s="201"/>
      <c r="M191" s="200"/>
      <c r="N191" s="200"/>
      <c r="O191" s="286"/>
    </row>
    <row r="192" spans="1:15" ht="13.5" hidden="1" thickBot="1" x14ac:dyDescent="0.25">
      <c r="A192" s="405"/>
      <c r="C192" s="774" t="s">
        <v>184</v>
      </c>
      <c r="D192" s="774"/>
      <c r="G192" s="262"/>
      <c r="H192" s="260"/>
      <c r="I192" s="260"/>
      <c r="J192" s="260"/>
      <c r="K192" s="260"/>
      <c r="L192" s="304"/>
      <c r="M192" s="286"/>
      <c r="N192" s="286"/>
      <c r="O192" s="286"/>
    </row>
    <row r="193" spans="1:15" hidden="1" x14ac:dyDescent="0.2">
      <c r="A193" s="405"/>
      <c r="C193" s="431" t="s">
        <v>332</v>
      </c>
      <c r="D193" s="427">
        <v>153000</v>
      </c>
      <c r="G193" s="262"/>
      <c r="H193" s="260"/>
      <c r="I193" s="418"/>
      <c r="J193" s="260"/>
      <c r="K193" s="260"/>
      <c r="L193" s="260"/>
      <c r="M193" s="426"/>
      <c r="N193" s="286"/>
      <c r="O193" s="286"/>
    </row>
    <row r="194" spans="1:15" hidden="1" x14ac:dyDescent="0.2">
      <c r="A194" s="405"/>
      <c r="C194" s="422" t="s">
        <v>333</v>
      </c>
      <c r="D194" s="490">
        <v>191000</v>
      </c>
      <c r="G194" s="262"/>
      <c r="H194" s="260"/>
      <c r="I194" s="260"/>
      <c r="J194" s="260"/>
      <c r="K194" s="260"/>
      <c r="L194" s="428"/>
      <c r="M194" s="426"/>
      <c r="N194" s="260"/>
      <c r="O194" s="286"/>
    </row>
    <row r="195" spans="1:15" hidden="1" x14ac:dyDescent="0.2">
      <c r="A195" s="405"/>
      <c r="C195" s="422" t="s">
        <v>334</v>
      </c>
      <c r="D195" s="676">
        <v>153000</v>
      </c>
      <c r="G195" s="262"/>
      <c r="H195" s="260"/>
      <c r="I195" s="260"/>
      <c r="J195" s="201"/>
      <c r="K195" s="201"/>
      <c r="L195" s="428"/>
      <c r="M195" s="200"/>
      <c r="N195" s="200"/>
      <c r="O195" s="286"/>
    </row>
    <row r="196" spans="1:15" hidden="1" x14ac:dyDescent="0.2">
      <c r="A196" s="405"/>
      <c r="C196" s="422" t="s">
        <v>335</v>
      </c>
      <c r="D196" s="676">
        <v>66000</v>
      </c>
      <c r="G196" s="262"/>
      <c r="H196" s="260"/>
      <c r="I196" s="260"/>
      <c r="J196" s="201"/>
      <c r="K196" s="201"/>
      <c r="L196" s="428"/>
      <c r="M196" s="429"/>
      <c r="N196" s="430"/>
      <c r="O196" s="286"/>
    </row>
    <row r="197" spans="1:15" hidden="1" x14ac:dyDescent="0.2">
      <c r="A197" s="405"/>
      <c r="C197" s="422" t="s">
        <v>336</v>
      </c>
      <c r="D197" s="676"/>
      <c r="G197" s="262"/>
      <c r="H197" s="260"/>
      <c r="I197" s="260"/>
      <c r="J197" s="201"/>
      <c r="K197" s="201"/>
      <c r="L197" s="428"/>
      <c r="M197" s="200"/>
      <c r="N197" s="200"/>
      <c r="O197" s="286"/>
    </row>
    <row r="198" spans="1:15" hidden="1" x14ac:dyDescent="0.2">
      <c r="A198" s="405"/>
      <c r="C198" s="422" t="s">
        <v>337</v>
      </c>
      <c r="D198" s="676"/>
      <c r="G198" s="262"/>
      <c r="H198" s="418"/>
      <c r="I198" s="260"/>
      <c r="J198" s="201"/>
      <c r="K198" s="201"/>
      <c r="L198" s="428"/>
      <c r="M198" s="200"/>
      <c r="N198" s="200"/>
      <c r="O198" s="286"/>
    </row>
    <row r="199" spans="1:15" hidden="1" x14ac:dyDescent="0.2">
      <c r="A199" s="405"/>
      <c r="C199" s="422" t="s">
        <v>189</v>
      </c>
      <c r="D199" s="676"/>
      <c r="G199" s="262"/>
      <c r="H199" s="260"/>
      <c r="I199" s="260"/>
      <c r="J199" s="260"/>
      <c r="K199" s="260"/>
      <c r="L199" s="260"/>
      <c r="M199" s="426"/>
      <c r="N199" s="286"/>
      <c r="O199" s="286"/>
    </row>
    <row r="200" spans="1:15" hidden="1" x14ac:dyDescent="0.2">
      <c r="A200" s="405"/>
      <c r="C200" s="422" t="s">
        <v>217</v>
      </c>
      <c r="D200" s="439"/>
      <c r="G200" s="262"/>
      <c r="H200" s="260"/>
      <c r="I200" s="418"/>
      <c r="J200" s="260"/>
      <c r="K200" s="260"/>
      <c r="L200" s="260"/>
      <c r="M200" s="426"/>
      <c r="N200" s="286"/>
      <c r="O200" s="286"/>
    </row>
    <row r="201" spans="1:15" hidden="1" x14ac:dyDescent="0.2">
      <c r="A201" s="405"/>
      <c r="C201" s="422" t="s">
        <v>338</v>
      </c>
      <c r="D201" s="676">
        <v>38000</v>
      </c>
      <c r="G201" s="262"/>
      <c r="H201" s="419"/>
      <c r="I201" s="260"/>
      <c r="J201" s="201"/>
      <c r="K201" s="201"/>
      <c r="L201" s="433"/>
      <c r="M201" s="200"/>
      <c r="N201" s="434"/>
      <c r="O201" s="286"/>
    </row>
    <row r="202" spans="1:15" hidden="1" x14ac:dyDescent="0.2">
      <c r="A202" s="405"/>
      <c r="C202" s="422" t="s">
        <v>339</v>
      </c>
      <c r="D202" s="676">
        <v>44000</v>
      </c>
      <c r="G202" s="262"/>
      <c r="H202" s="419"/>
      <c r="I202" s="260"/>
      <c r="J202" s="201"/>
      <c r="K202" s="201"/>
      <c r="L202" s="433"/>
      <c r="M202" s="200"/>
      <c r="N202" s="434"/>
      <c r="O202" s="286"/>
    </row>
    <row r="203" spans="1:15" hidden="1" x14ac:dyDescent="0.2">
      <c r="A203" s="405"/>
      <c r="C203" s="422" t="s">
        <v>340</v>
      </c>
      <c r="D203" s="676">
        <v>44000</v>
      </c>
      <c r="G203" s="262"/>
      <c r="H203" s="419"/>
      <c r="I203" s="419"/>
      <c r="J203" s="420"/>
      <c r="K203" s="420"/>
      <c r="L203" s="421"/>
      <c r="M203" s="200"/>
      <c r="N203" s="434"/>
      <c r="O203" s="286"/>
    </row>
    <row r="204" spans="1:15" hidden="1" x14ac:dyDescent="0.2">
      <c r="A204" s="405"/>
      <c r="C204" s="422" t="s">
        <v>341</v>
      </c>
      <c r="D204" s="676">
        <v>44000</v>
      </c>
      <c r="G204" s="262"/>
      <c r="H204" s="260"/>
      <c r="I204" s="419"/>
      <c r="J204" s="419"/>
      <c r="K204" s="419"/>
      <c r="L204" s="421"/>
      <c r="M204" s="435"/>
      <c r="N204" s="286"/>
      <c r="O204" s="286"/>
    </row>
    <row r="205" spans="1:15" hidden="1" x14ac:dyDescent="0.2">
      <c r="A205" s="405"/>
      <c r="C205" s="422" t="s">
        <v>342</v>
      </c>
      <c r="D205" s="676">
        <v>77000</v>
      </c>
      <c r="G205" s="262"/>
      <c r="H205" s="260"/>
      <c r="I205" s="419"/>
      <c r="J205" s="420"/>
      <c r="K205" s="420"/>
      <c r="L205" s="421"/>
      <c r="M205" s="200"/>
      <c r="N205" s="434"/>
      <c r="O205" s="286"/>
    </row>
    <row r="206" spans="1:15" hidden="1" x14ac:dyDescent="0.2">
      <c r="A206" s="405"/>
      <c r="C206" s="422" t="s">
        <v>313</v>
      </c>
      <c r="D206" s="676">
        <v>175000</v>
      </c>
      <c r="G206" s="262"/>
      <c r="H206" s="260"/>
      <c r="I206" s="260"/>
      <c r="J206" s="201"/>
      <c r="K206" s="201"/>
      <c r="L206" s="433"/>
      <c r="M206" s="200"/>
      <c r="N206" s="434"/>
      <c r="O206" s="286"/>
    </row>
    <row r="207" spans="1:15" hidden="1" x14ac:dyDescent="0.2">
      <c r="A207" s="405"/>
      <c r="C207" s="422" t="s">
        <v>314</v>
      </c>
      <c r="D207" s="676">
        <v>142000</v>
      </c>
      <c r="G207" s="262"/>
      <c r="H207" s="260"/>
      <c r="I207" s="260"/>
      <c r="J207" s="260"/>
      <c r="K207" s="260"/>
      <c r="L207" s="433"/>
      <c r="M207" s="435"/>
      <c r="N207" s="286"/>
      <c r="O207" s="286"/>
    </row>
    <row r="208" spans="1:15" hidden="1" x14ac:dyDescent="0.2">
      <c r="A208" s="405"/>
      <c r="C208" s="422" t="s">
        <v>315</v>
      </c>
      <c r="D208" s="676">
        <v>87000</v>
      </c>
      <c r="G208" s="262"/>
      <c r="H208" s="260"/>
      <c r="I208" s="260"/>
      <c r="J208" s="201"/>
      <c r="K208" s="201"/>
      <c r="L208" s="433"/>
      <c r="M208" s="435"/>
      <c r="N208" s="286"/>
      <c r="O208" s="286"/>
    </row>
    <row r="209" spans="1:15" hidden="1" x14ac:dyDescent="0.2">
      <c r="A209" s="405"/>
      <c r="C209" s="422" t="s">
        <v>316</v>
      </c>
      <c r="D209" s="676">
        <v>71000</v>
      </c>
      <c r="G209" s="262"/>
      <c r="H209" s="260"/>
      <c r="I209" s="260"/>
      <c r="J209" s="201"/>
      <c r="K209" s="202"/>
      <c r="L209" s="433"/>
      <c r="M209" s="200"/>
      <c r="N209" s="200"/>
      <c r="O209" s="286"/>
    </row>
    <row r="210" spans="1:15" hidden="1" x14ac:dyDescent="0.2">
      <c r="A210" s="405"/>
      <c r="C210" s="679" t="s">
        <v>310</v>
      </c>
      <c r="D210" s="676">
        <v>153000</v>
      </c>
      <c r="G210" s="262"/>
      <c r="H210" s="260"/>
      <c r="I210" s="260"/>
      <c r="J210" s="201"/>
      <c r="K210" s="202"/>
      <c r="L210" s="433"/>
      <c r="M210" s="435"/>
      <c r="N210" s="286"/>
      <c r="O210" s="286"/>
    </row>
    <row r="211" spans="1:15" hidden="1" x14ac:dyDescent="0.2">
      <c r="A211" s="405"/>
      <c r="C211" s="679" t="s">
        <v>311</v>
      </c>
      <c r="D211" s="676">
        <v>87000</v>
      </c>
      <c r="G211" s="262"/>
      <c r="H211" s="260"/>
      <c r="I211" s="260"/>
      <c r="J211" s="260"/>
      <c r="K211" s="260"/>
      <c r="L211" s="433"/>
      <c r="M211" s="435"/>
      <c r="N211" s="286"/>
      <c r="O211" s="286"/>
    </row>
    <row r="212" spans="1:15" hidden="1" x14ac:dyDescent="0.2">
      <c r="A212" s="405"/>
      <c r="C212" s="422" t="s">
        <v>307</v>
      </c>
      <c r="D212" s="676">
        <v>77000</v>
      </c>
      <c r="G212" s="262"/>
      <c r="H212" s="260"/>
      <c r="I212" s="260"/>
      <c r="J212" s="201"/>
      <c r="K212" s="201"/>
      <c r="L212" s="201"/>
      <c r="M212" s="200"/>
      <c r="N212" s="200"/>
      <c r="O212" s="286"/>
    </row>
    <row r="213" spans="1:15" ht="13.5" hidden="1" thickBot="1" x14ac:dyDescent="0.25">
      <c r="A213" s="405"/>
      <c r="C213" s="432" t="s">
        <v>312</v>
      </c>
      <c r="D213" s="678">
        <v>44000</v>
      </c>
      <c r="G213" s="262"/>
      <c r="H213" s="260"/>
      <c r="I213" s="260"/>
      <c r="J213" s="201"/>
      <c r="K213" s="201"/>
      <c r="L213" s="201"/>
      <c r="M213" s="200"/>
      <c r="N213" s="200"/>
      <c r="O213" s="286"/>
    </row>
    <row r="214" spans="1:15" ht="13.5" hidden="1" thickBot="1" x14ac:dyDescent="0.25">
      <c r="A214" s="405"/>
      <c r="C214" s="774" t="s">
        <v>240</v>
      </c>
      <c r="D214" s="774"/>
      <c r="G214" s="262"/>
      <c r="H214" s="260"/>
      <c r="I214" s="260"/>
      <c r="J214" s="201"/>
      <c r="K214" s="201"/>
      <c r="L214" s="201"/>
      <c r="M214" s="200"/>
      <c r="N214" s="200"/>
      <c r="O214" s="286"/>
    </row>
    <row r="215" spans="1:15" hidden="1" x14ac:dyDescent="0.2">
      <c r="A215" s="405"/>
      <c r="C215" s="431" t="s">
        <v>50</v>
      </c>
      <c r="D215" s="437">
        <v>146000</v>
      </c>
      <c r="G215" s="262"/>
      <c r="H215" s="260"/>
      <c r="I215" s="260"/>
      <c r="J215" s="201"/>
      <c r="K215" s="201"/>
      <c r="L215" s="201"/>
      <c r="M215" s="200"/>
      <c r="N215" s="200"/>
      <c r="O215" s="286"/>
    </row>
    <row r="216" spans="1:15" hidden="1" x14ac:dyDescent="0.2">
      <c r="A216" s="405"/>
      <c r="C216" s="422" t="s">
        <v>185</v>
      </c>
      <c r="D216" s="439"/>
      <c r="G216" s="262"/>
      <c r="H216" s="260"/>
      <c r="I216" s="260"/>
      <c r="J216" s="201"/>
      <c r="K216" s="201"/>
      <c r="L216" s="201"/>
      <c r="M216" s="438"/>
      <c r="N216" s="200"/>
      <c r="O216" s="286"/>
    </row>
    <row r="217" spans="1:15" hidden="1" x14ac:dyDescent="0.2">
      <c r="A217" s="405"/>
      <c r="C217" s="422" t="s">
        <v>77</v>
      </c>
      <c r="D217" s="439">
        <v>146000</v>
      </c>
      <c r="G217" s="262"/>
      <c r="H217" s="419"/>
      <c r="I217" s="260"/>
      <c r="J217" s="201"/>
      <c r="K217" s="201"/>
      <c r="L217" s="433"/>
      <c r="M217" s="200"/>
      <c r="N217" s="200"/>
      <c r="O217" s="286"/>
    </row>
    <row r="218" spans="1:15" hidden="1" x14ac:dyDescent="0.2">
      <c r="A218" s="405"/>
      <c r="C218" s="422" t="s">
        <v>186</v>
      </c>
      <c r="D218" s="439">
        <v>146000</v>
      </c>
      <c r="G218" s="262"/>
      <c r="H218" s="260"/>
      <c r="I218" s="260"/>
      <c r="J218" s="286"/>
      <c r="K218" s="286"/>
      <c r="L218" s="286"/>
      <c r="M218" s="286"/>
      <c r="N218" s="286"/>
      <c r="O218" s="286"/>
    </row>
    <row r="219" spans="1:15" hidden="1" x14ac:dyDescent="0.2">
      <c r="A219" s="405"/>
      <c r="C219" s="422" t="s">
        <v>187</v>
      </c>
      <c r="D219" s="439">
        <v>146000</v>
      </c>
      <c r="G219" s="262"/>
      <c r="H219" s="260"/>
      <c r="I219" s="258"/>
      <c r="J219" s="286"/>
      <c r="K219" s="286"/>
      <c r="L219" s="286"/>
      <c r="M219" s="286"/>
      <c r="N219" s="286"/>
      <c r="O219" s="286"/>
    </row>
    <row r="220" spans="1:15" hidden="1" x14ac:dyDescent="0.2">
      <c r="A220" s="405"/>
      <c r="C220" s="422" t="s">
        <v>188</v>
      </c>
      <c r="D220" s="439">
        <v>146000</v>
      </c>
      <c r="E220" s="259" t="s">
        <v>252</v>
      </c>
      <c r="G220" s="262"/>
      <c r="H220" s="260"/>
      <c r="I220" s="286"/>
      <c r="J220" s="286"/>
      <c r="K220" s="286"/>
      <c r="L220" s="286"/>
      <c r="M220" s="286"/>
      <c r="N220" s="286"/>
      <c r="O220" s="286"/>
    </row>
    <row r="221" spans="1:15" hidden="1" x14ac:dyDescent="0.2">
      <c r="A221" s="405"/>
      <c r="C221" s="422" t="s">
        <v>100</v>
      </c>
      <c r="D221" s="439">
        <v>146000</v>
      </c>
      <c r="E221" s="259" t="s">
        <v>253</v>
      </c>
      <c r="G221" s="262"/>
      <c r="H221" s="260"/>
      <c r="I221" s="258"/>
      <c r="J221" s="286"/>
      <c r="K221" s="286"/>
      <c r="L221" s="260"/>
      <c r="M221" s="286"/>
      <c r="N221" s="286"/>
      <c r="O221" s="286"/>
    </row>
    <row r="222" spans="1:15" hidden="1" x14ac:dyDescent="0.2">
      <c r="A222" s="405"/>
      <c r="C222" s="422" t="s">
        <v>234</v>
      </c>
      <c r="D222" s="439">
        <v>146000</v>
      </c>
      <c r="G222" s="262"/>
      <c r="H222" s="260"/>
      <c r="I222" s="286"/>
      <c r="J222" s="286"/>
      <c r="K222" s="286"/>
      <c r="L222" s="260"/>
      <c r="M222" s="286"/>
      <c r="N222" s="286"/>
      <c r="O222" s="286"/>
    </row>
    <row r="223" spans="1:15" hidden="1" x14ac:dyDescent="0.2">
      <c r="A223" s="405"/>
      <c r="C223" s="422" t="s">
        <v>235</v>
      </c>
      <c r="D223" s="439">
        <v>146000</v>
      </c>
      <c r="G223" s="262"/>
      <c r="H223" s="286"/>
      <c r="I223" s="286"/>
      <c r="J223" s="286"/>
      <c r="K223" s="286"/>
      <c r="L223" s="286"/>
      <c r="M223" s="286"/>
      <c r="N223" s="286"/>
      <c r="O223" s="286"/>
    </row>
    <row r="224" spans="1:15" hidden="1" x14ac:dyDescent="0.2">
      <c r="A224" s="405"/>
      <c r="C224" s="422" t="s">
        <v>236</v>
      </c>
      <c r="D224" s="439">
        <v>146000</v>
      </c>
      <c r="G224" s="262"/>
      <c r="H224" s="419"/>
      <c r="I224" s="286"/>
      <c r="J224" s="286"/>
      <c r="K224" s="286"/>
      <c r="L224" s="286"/>
      <c r="M224" s="286"/>
      <c r="N224" s="286"/>
      <c r="O224" s="286"/>
    </row>
    <row r="225" spans="1:15" hidden="1" x14ac:dyDescent="0.2">
      <c r="A225" s="405"/>
      <c r="C225" s="422" t="s">
        <v>237</v>
      </c>
      <c r="D225" s="439">
        <v>146000</v>
      </c>
      <c r="G225" s="262"/>
      <c r="H225" s="419"/>
      <c r="I225" s="286"/>
      <c r="J225" s="286"/>
      <c r="K225" s="286"/>
      <c r="L225" s="286"/>
      <c r="M225" s="286"/>
      <c r="N225" s="286"/>
      <c r="O225" s="286"/>
    </row>
    <row r="226" spans="1:15" hidden="1" x14ac:dyDescent="0.2">
      <c r="A226" s="405"/>
      <c r="C226" s="422" t="s">
        <v>238</v>
      </c>
      <c r="D226" s="439">
        <v>146000</v>
      </c>
      <c r="G226" s="262"/>
      <c r="H226" s="419"/>
      <c r="I226" s="286"/>
      <c r="J226" s="286"/>
      <c r="K226" s="286"/>
      <c r="L226" s="286"/>
      <c r="M226" s="286"/>
      <c r="N226" s="286"/>
      <c r="O226" s="286"/>
    </row>
    <row r="227" spans="1:15" ht="13.5" hidden="1" thickBot="1" x14ac:dyDescent="0.25">
      <c r="A227" s="405"/>
      <c r="C227" s="432" t="s">
        <v>239</v>
      </c>
      <c r="D227" s="672">
        <v>80000</v>
      </c>
      <c r="G227" s="262"/>
      <c r="H227" s="444"/>
      <c r="I227" s="286"/>
      <c r="J227" s="286"/>
      <c r="K227" s="286"/>
      <c r="L227" s="286"/>
      <c r="M227" s="286"/>
      <c r="N227" s="286"/>
      <c r="O227" s="286"/>
    </row>
    <row r="228" spans="1:15" ht="13.5" hidden="1" thickBot="1" x14ac:dyDescent="0.25">
      <c r="A228" s="405"/>
      <c r="C228" s="774"/>
      <c r="D228" s="774"/>
      <c r="G228" s="262"/>
      <c r="H228" s="260"/>
      <c r="I228" s="773"/>
      <c r="J228" s="773"/>
      <c r="K228" s="773"/>
      <c r="L228" s="286"/>
      <c r="M228" s="286"/>
      <c r="N228" s="286"/>
      <c r="O228" s="286"/>
    </row>
    <row r="229" spans="1:15" hidden="1" x14ac:dyDescent="0.2">
      <c r="A229" s="405"/>
      <c r="C229" s="440" t="s">
        <v>35</v>
      </c>
      <c r="D229" s="441">
        <v>21000</v>
      </c>
      <c r="G229" s="262"/>
      <c r="H229" s="260"/>
      <c r="I229" s="773"/>
      <c r="J229" s="773"/>
      <c r="K229" s="773"/>
      <c r="L229" s="286"/>
      <c r="M229" s="286"/>
      <c r="N229" s="286"/>
      <c r="O229" s="286"/>
    </row>
    <row r="230" spans="1:15" hidden="1" x14ac:dyDescent="0.2">
      <c r="A230" s="405"/>
      <c r="C230" s="442" t="s">
        <v>36</v>
      </c>
      <c r="D230" s="365">
        <v>6000</v>
      </c>
      <c r="G230" s="262"/>
      <c r="H230" s="445"/>
      <c r="I230" s="445"/>
      <c r="J230" s="286"/>
      <c r="K230" s="286"/>
      <c r="L230" s="286"/>
      <c r="M230" s="286"/>
      <c r="N230" s="286"/>
      <c r="O230" s="286"/>
    </row>
    <row r="231" spans="1:15" hidden="1" x14ac:dyDescent="0.2">
      <c r="A231" s="405"/>
      <c r="C231" s="442" t="s">
        <v>37</v>
      </c>
      <c r="D231" s="381">
        <v>2600</v>
      </c>
      <c r="G231" s="262"/>
      <c r="H231" s="445"/>
      <c r="I231" s="445"/>
      <c r="J231" s="286"/>
      <c r="K231" s="286"/>
      <c r="L231" s="286"/>
      <c r="M231" s="286"/>
      <c r="N231" s="286"/>
      <c r="O231" s="286"/>
    </row>
    <row r="232" spans="1:15" ht="22.5" hidden="1" x14ac:dyDescent="0.2">
      <c r="A232" s="405"/>
      <c r="C232" s="680" t="s">
        <v>151</v>
      </c>
      <c r="D232" s="381">
        <v>22000</v>
      </c>
      <c r="E232" s="262"/>
      <c r="G232" s="262"/>
      <c r="H232" s="445"/>
      <c r="I232" s="445"/>
      <c r="J232" s="286"/>
      <c r="K232" s="286"/>
      <c r="L232" s="260"/>
      <c r="M232" s="286"/>
      <c r="N232" s="286"/>
      <c r="O232" s="286"/>
    </row>
    <row r="233" spans="1:15" hidden="1" x14ac:dyDescent="0.2">
      <c r="A233" s="405"/>
      <c r="C233" s="680" t="s">
        <v>152</v>
      </c>
      <c r="D233" s="381">
        <v>22000</v>
      </c>
      <c r="E233" s="262"/>
      <c r="F233" s="262"/>
      <c r="G233" s="262"/>
      <c r="H233" s="445"/>
      <c r="I233" s="445"/>
      <c r="J233" s="286"/>
      <c r="K233" s="286"/>
      <c r="L233" s="260"/>
      <c r="M233" s="286"/>
      <c r="N233" s="286"/>
      <c r="O233" s="286"/>
    </row>
    <row r="234" spans="1:15" ht="13.5" hidden="1" thickBot="1" x14ac:dyDescent="0.25">
      <c r="A234" s="405"/>
      <c r="C234" s="432" t="s">
        <v>190</v>
      </c>
      <c r="D234" s="443">
        <v>21000</v>
      </c>
      <c r="E234" s="262"/>
      <c r="F234" s="262"/>
      <c r="G234" s="262"/>
      <c r="H234" s="445"/>
      <c r="I234" s="445"/>
      <c r="J234" s="286"/>
      <c r="K234" s="286"/>
      <c r="L234" s="260"/>
      <c r="M234" s="286"/>
      <c r="N234" s="286"/>
      <c r="O234" s="286"/>
    </row>
    <row r="235" spans="1:15" ht="13.5" hidden="1" thickBot="1" x14ac:dyDescent="0.25">
      <c r="A235" s="405"/>
      <c r="C235" s="774"/>
      <c r="D235" s="774"/>
      <c r="F235" s="262"/>
      <c r="G235" s="262"/>
      <c r="H235" s="445"/>
      <c r="I235" s="445"/>
      <c r="J235" s="286"/>
      <c r="K235" s="286"/>
      <c r="L235" s="260"/>
      <c r="M235" s="286"/>
      <c r="N235" s="286"/>
      <c r="O235" s="286"/>
    </row>
    <row r="236" spans="1:15" ht="13.5" hidden="1" thickBot="1" x14ac:dyDescent="0.25">
      <c r="C236" s="775" t="s">
        <v>153</v>
      </c>
      <c r="D236" s="776"/>
      <c r="E236" s="698" t="s">
        <v>154</v>
      </c>
      <c r="F236" s="262"/>
      <c r="G236" s="262"/>
      <c r="H236" s="445"/>
      <c r="I236" s="445"/>
      <c r="J236" s="286"/>
      <c r="K236" s="286"/>
      <c r="L236" s="260"/>
      <c r="M236" s="286"/>
      <c r="N236" s="286"/>
      <c r="O236" s="286"/>
    </row>
    <row r="237" spans="1:15" hidden="1" x14ac:dyDescent="0.2">
      <c r="C237" s="681" t="s">
        <v>292</v>
      </c>
      <c r="D237" s="682">
        <v>166000</v>
      </c>
      <c r="E237" s="683" t="s">
        <v>155</v>
      </c>
      <c r="F237" s="620"/>
      <c r="G237" s="262"/>
      <c r="H237" s="445"/>
      <c r="I237" s="445"/>
      <c r="J237" s="286"/>
      <c r="K237" s="286"/>
      <c r="L237" s="286"/>
      <c r="M237" s="286"/>
      <c r="N237" s="286"/>
      <c r="O237" s="286"/>
    </row>
    <row r="238" spans="1:15" hidden="1" x14ac:dyDescent="0.2">
      <c r="C238" s="684" t="s">
        <v>293</v>
      </c>
      <c r="D238" s="396">
        <v>57000</v>
      </c>
      <c r="E238" s="685" t="s">
        <v>156</v>
      </c>
      <c r="F238" s="434"/>
      <c r="G238" s="262"/>
      <c r="H238" s="445"/>
      <c r="I238" s="445"/>
      <c r="J238" s="286"/>
      <c r="K238" s="286"/>
      <c r="L238" s="286"/>
      <c r="M238" s="286"/>
      <c r="N238" s="286"/>
      <c r="O238" s="286"/>
    </row>
    <row r="239" spans="1:15" hidden="1" x14ac:dyDescent="0.2">
      <c r="C239" s="677" t="s">
        <v>294</v>
      </c>
      <c r="D239" s="396">
        <v>331000</v>
      </c>
      <c r="E239" s="685" t="s">
        <v>155</v>
      </c>
      <c r="F239" s="434"/>
      <c r="G239" s="262"/>
      <c r="H239" s="445"/>
      <c r="I239" s="445"/>
      <c r="J239" s="286"/>
      <c r="K239" s="286"/>
      <c r="L239" s="201"/>
      <c r="M239" s="200"/>
      <c r="N239" s="446"/>
      <c r="O239" s="286"/>
    </row>
    <row r="240" spans="1:15" hidden="1" x14ac:dyDescent="0.2">
      <c r="C240" s="677" t="s">
        <v>295</v>
      </c>
      <c r="D240" s="396">
        <v>176000</v>
      </c>
      <c r="E240" s="685" t="s">
        <v>156</v>
      </c>
      <c r="F240" s="434"/>
      <c r="G240" s="262"/>
      <c r="H240" s="445"/>
      <c r="I240" s="445"/>
      <c r="J240" s="286"/>
      <c r="K240" s="286"/>
      <c r="L240" s="201"/>
      <c r="M240" s="200"/>
      <c r="N240" s="446"/>
      <c r="O240" s="286"/>
    </row>
    <row r="241" spans="1:15" hidden="1" x14ac:dyDescent="0.2">
      <c r="C241" s="422" t="s">
        <v>296</v>
      </c>
      <c r="D241" s="396">
        <v>22000</v>
      </c>
      <c r="E241" s="685"/>
      <c r="F241" s="434"/>
      <c r="G241" s="262"/>
      <c r="H241" s="260"/>
      <c r="I241" s="445"/>
      <c r="J241" s="286"/>
      <c r="K241" s="286"/>
      <c r="L241" s="201"/>
      <c r="M241" s="200"/>
      <c r="N241" s="446"/>
      <c r="O241" s="286"/>
    </row>
    <row r="242" spans="1:15" hidden="1" x14ac:dyDescent="0.2">
      <c r="C242" s="422" t="s">
        <v>297</v>
      </c>
      <c r="D242" s="396">
        <v>44000</v>
      </c>
      <c r="E242" s="686"/>
      <c r="F242" s="434"/>
      <c r="G242" s="262"/>
      <c r="H242" s="260"/>
      <c r="I242" s="445"/>
      <c r="J242" s="286"/>
      <c r="K242" s="286"/>
      <c r="L242" s="201"/>
      <c r="M242" s="200"/>
      <c r="N242" s="200"/>
      <c r="O242" s="286"/>
    </row>
    <row r="243" spans="1:15" hidden="1" x14ac:dyDescent="0.2">
      <c r="C243" s="422" t="s">
        <v>298</v>
      </c>
      <c r="D243" s="396">
        <v>132000</v>
      </c>
      <c r="E243" s="685" t="s">
        <v>157</v>
      </c>
      <c r="F243" s="286"/>
      <c r="G243" s="262"/>
      <c r="H243" s="260"/>
      <c r="I243" s="445"/>
      <c r="J243" s="286"/>
      <c r="K243" s="286"/>
      <c r="L243" s="201"/>
      <c r="M243" s="200"/>
      <c r="N243" s="446"/>
      <c r="O243" s="286"/>
    </row>
    <row r="244" spans="1:15" hidden="1" x14ac:dyDescent="0.2">
      <c r="C244" s="422" t="s">
        <v>299</v>
      </c>
      <c r="D244" s="396">
        <v>88000</v>
      </c>
      <c r="E244" s="685" t="s">
        <v>157</v>
      </c>
      <c r="F244" s="434"/>
      <c r="G244" s="262"/>
      <c r="H244" s="260"/>
      <c r="I244" s="445"/>
      <c r="J244" s="286"/>
      <c r="K244" s="286"/>
      <c r="L244" s="201"/>
      <c r="M244" s="286"/>
      <c r="N244" s="286"/>
      <c r="O244" s="286"/>
    </row>
    <row r="245" spans="1:15" hidden="1" x14ac:dyDescent="0.2">
      <c r="C245" s="422" t="s">
        <v>300</v>
      </c>
      <c r="D245" s="396">
        <v>110000</v>
      </c>
      <c r="E245" s="685"/>
      <c r="F245" s="434"/>
      <c r="G245" s="262"/>
      <c r="H245" s="260"/>
      <c r="I245" s="445"/>
      <c r="J245" s="286"/>
      <c r="K245" s="286"/>
      <c r="L245" s="201"/>
      <c r="M245" s="286"/>
      <c r="N245" s="286"/>
      <c r="O245" s="286"/>
    </row>
    <row r="246" spans="1:15" hidden="1" x14ac:dyDescent="0.2">
      <c r="C246" s="422" t="s">
        <v>158</v>
      </c>
      <c r="D246" s="396">
        <v>12000</v>
      </c>
      <c r="E246" s="685" t="s">
        <v>157</v>
      </c>
      <c r="F246" s="434"/>
      <c r="G246" s="262"/>
      <c r="H246" s="260"/>
      <c r="I246" s="445"/>
      <c r="J246" s="286"/>
      <c r="K246" s="286"/>
      <c r="L246" s="447"/>
      <c r="M246" s="447"/>
      <c r="N246" s="286"/>
      <c r="O246" s="286"/>
    </row>
    <row r="247" spans="1:15" hidden="1" x14ac:dyDescent="0.2">
      <c r="C247" s="422" t="s">
        <v>301</v>
      </c>
      <c r="D247" s="396">
        <v>12000</v>
      </c>
      <c r="E247" s="685" t="s">
        <v>157</v>
      </c>
      <c r="F247" s="434"/>
      <c r="G247" s="262"/>
      <c r="H247" s="260"/>
      <c r="I247" s="445"/>
      <c r="J247" s="286"/>
      <c r="K247" s="286"/>
      <c r="L247" s="447"/>
      <c r="M247" s="447"/>
      <c r="N247" s="286"/>
      <c r="O247" s="286"/>
    </row>
    <row r="248" spans="1:15" ht="13.5" hidden="1" thickBot="1" x14ac:dyDescent="0.25">
      <c r="C248" s="432" t="s">
        <v>302</v>
      </c>
      <c r="D248" s="687">
        <v>12000</v>
      </c>
      <c r="E248" s="688" t="s">
        <v>157</v>
      </c>
      <c r="F248" s="434"/>
      <c r="G248" s="262"/>
      <c r="H248" s="260"/>
      <c r="I248" s="445"/>
      <c r="J248" s="286"/>
      <c r="K248" s="286"/>
      <c r="L248" s="447"/>
      <c r="M248" s="447"/>
      <c r="N248" s="286"/>
      <c r="O248" s="286"/>
    </row>
    <row r="249" spans="1:15" hidden="1" x14ac:dyDescent="0.2">
      <c r="C249" s="448"/>
      <c r="D249" s="262"/>
      <c r="F249" s="434"/>
      <c r="G249" s="262"/>
      <c r="H249" s="260"/>
      <c r="I249" s="445"/>
      <c r="J249" s="286"/>
      <c r="K249" s="286"/>
      <c r="L249" s="447"/>
      <c r="M249" s="447"/>
      <c r="N249" s="286"/>
      <c r="O249" s="286"/>
    </row>
    <row r="250" spans="1:15" x14ac:dyDescent="0.2">
      <c r="C250" s="448"/>
      <c r="D250" s="262"/>
      <c r="F250" s="262"/>
      <c r="G250" s="262"/>
      <c r="H250" s="260"/>
      <c r="I250" s="445"/>
      <c r="J250" s="286"/>
      <c r="K250" s="286"/>
      <c r="L250" s="447"/>
      <c r="M250" s="447"/>
      <c r="N250" s="286"/>
      <c r="O250" s="286"/>
    </row>
    <row r="251" spans="1:15" x14ac:dyDescent="0.2">
      <c r="A251" s="405"/>
      <c r="B251" s="405"/>
      <c r="C251" s="448"/>
      <c r="D251" s="262"/>
      <c r="F251" s="262"/>
      <c r="G251" s="262"/>
      <c r="H251" s="260"/>
      <c r="I251" s="445"/>
      <c r="J251" s="286"/>
      <c r="K251" s="286"/>
      <c r="L251" s="447"/>
      <c r="M251" s="447"/>
      <c r="N251" s="286"/>
      <c r="O251" s="286"/>
    </row>
    <row r="252" spans="1:15" x14ac:dyDescent="0.2">
      <c r="A252" s="405"/>
      <c r="B252" s="405"/>
      <c r="C252" s="448"/>
      <c r="D252" s="262"/>
      <c r="F252" s="262"/>
      <c r="G252" s="262"/>
      <c r="H252" s="260"/>
      <c r="I252" s="445"/>
      <c r="J252" s="286"/>
      <c r="K252" s="286"/>
      <c r="L252" s="447"/>
      <c r="M252" s="447"/>
      <c r="N252" s="286"/>
      <c r="O252" s="286"/>
    </row>
    <row r="253" spans="1:15" x14ac:dyDescent="0.2">
      <c r="A253" s="405"/>
      <c r="B253" s="405"/>
      <c r="C253" s="448"/>
      <c r="D253" s="262"/>
      <c r="E253" s="262"/>
      <c r="F253" s="262"/>
      <c r="G253" s="262"/>
      <c r="H253" s="260"/>
      <c r="I253" s="445"/>
      <c r="J253" s="286"/>
      <c r="K253" s="286"/>
      <c r="L253" s="447"/>
      <c r="M253" s="447"/>
      <c r="N253" s="286"/>
      <c r="O253" s="286"/>
    </row>
    <row r="254" spans="1:15" x14ac:dyDescent="0.2">
      <c r="A254" s="405"/>
      <c r="B254" s="405"/>
      <c r="C254" s="448"/>
      <c r="D254" s="262"/>
      <c r="E254" s="262"/>
      <c r="F254" s="262"/>
      <c r="G254" s="262"/>
      <c r="H254" s="260"/>
      <c r="I254" s="445"/>
      <c r="J254" s="286"/>
      <c r="K254" s="286"/>
      <c r="L254" s="447"/>
      <c r="M254" s="447"/>
      <c r="N254" s="286"/>
      <c r="O254" s="286"/>
    </row>
    <row r="255" spans="1:15" x14ac:dyDescent="0.2">
      <c r="A255" s="405"/>
      <c r="B255" s="405"/>
      <c r="C255" s="448"/>
      <c r="D255" s="262"/>
      <c r="E255" s="262"/>
      <c r="F255" s="262"/>
      <c r="G255" s="262"/>
      <c r="H255" s="260"/>
      <c r="I255" s="445"/>
      <c r="J255" s="286"/>
      <c r="K255" s="286"/>
      <c r="L255" s="447"/>
      <c r="M255" s="447"/>
      <c r="N255" s="286"/>
      <c r="O255" s="286"/>
    </row>
    <row r="256" spans="1:15" x14ac:dyDescent="0.2">
      <c r="A256" s="405"/>
      <c r="B256" s="405"/>
      <c r="C256" s="448"/>
      <c r="D256" s="262"/>
      <c r="E256" s="262"/>
      <c r="F256" s="262"/>
      <c r="G256" s="262"/>
      <c r="H256" s="260"/>
      <c r="I256" s="445"/>
      <c r="J256" s="286"/>
      <c r="K256" s="286"/>
      <c r="L256" s="447"/>
      <c r="M256" s="447"/>
      <c r="N256" s="286"/>
      <c r="O256" s="286"/>
    </row>
    <row r="257" spans="1:15" x14ac:dyDescent="0.2">
      <c r="A257" s="405"/>
      <c r="B257" s="405"/>
      <c r="C257" s="448"/>
      <c r="D257" s="262"/>
      <c r="E257" s="262"/>
      <c r="F257" s="262"/>
      <c r="G257" s="262"/>
      <c r="H257" s="260"/>
      <c r="I257" s="445"/>
      <c r="J257" s="286"/>
      <c r="K257" s="286"/>
      <c r="L257" s="447"/>
      <c r="M257" s="286"/>
      <c r="N257" s="286"/>
      <c r="O257" s="286"/>
    </row>
    <row r="258" spans="1:15" x14ac:dyDescent="0.2">
      <c r="A258" s="405"/>
      <c r="B258" s="405"/>
      <c r="C258" s="448"/>
      <c r="D258" s="262"/>
      <c r="E258" s="262"/>
      <c r="F258" s="262"/>
      <c r="G258" s="262"/>
      <c r="H258" s="260"/>
      <c r="I258" s="445"/>
      <c r="J258" s="286"/>
      <c r="K258" s="286"/>
      <c r="L258" s="447"/>
      <c r="M258" s="286"/>
      <c r="N258" s="286"/>
      <c r="O258" s="286"/>
    </row>
    <row r="259" spans="1:15" x14ac:dyDescent="0.2">
      <c r="A259" s="405"/>
      <c r="B259" s="405"/>
      <c r="C259" s="448"/>
      <c r="D259" s="262"/>
      <c r="E259" s="262"/>
      <c r="F259" s="262"/>
      <c r="G259" s="262"/>
      <c r="H259" s="260"/>
      <c r="I259" s="445"/>
      <c r="J259" s="286"/>
      <c r="K259" s="286"/>
      <c r="L259" s="447"/>
      <c r="M259" s="286"/>
      <c r="N259" s="286"/>
      <c r="O259" s="286"/>
    </row>
    <row r="260" spans="1:15" x14ac:dyDescent="0.2">
      <c r="A260" s="405"/>
      <c r="B260" s="405"/>
      <c r="C260" s="448"/>
      <c r="D260" s="262"/>
      <c r="E260" s="262"/>
      <c r="F260" s="262"/>
      <c r="G260" s="262"/>
      <c r="H260" s="260"/>
      <c r="I260" s="445"/>
      <c r="J260" s="286"/>
      <c r="K260" s="286"/>
      <c r="L260" s="447"/>
      <c r="M260" s="286"/>
      <c r="N260" s="286"/>
      <c r="O260" s="286"/>
    </row>
    <row r="261" spans="1:15" x14ac:dyDescent="0.2">
      <c r="A261" s="405"/>
      <c r="B261" s="405"/>
      <c r="C261" s="448"/>
      <c r="D261" s="262"/>
      <c r="E261" s="262"/>
      <c r="F261" s="262"/>
      <c r="G261" s="262"/>
      <c r="H261" s="260"/>
      <c r="I261" s="445"/>
      <c r="J261" s="286"/>
      <c r="K261" s="286"/>
      <c r="L261" s="447"/>
      <c r="M261" s="286"/>
      <c r="N261" s="286"/>
      <c r="O261" s="286"/>
    </row>
    <row r="262" spans="1:15" x14ac:dyDescent="0.2">
      <c r="A262" s="405"/>
      <c r="B262" s="405"/>
      <c r="C262" s="448"/>
      <c r="D262" s="262"/>
      <c r="E262" s="262"/>
      <c r="F262" s="262"/>
      <c r="G262" s="262"/>
      <c r="H262" s="260"/>
      <c r="I262" s="445"/>
      <c r="J262" s="286"/>
      <c r="K262" s="286"/>
      <c r="L262" s="447"/>
      <c r="M262" s="286"/>
      <c r="N262" s="286"/>
      <c r="O262" s="286"/>
    </row>
    <row r="263" spans="1:15" x14ac:dyDescent="0.2">
      <c r="A263" s="405"/>
      <c r="B263" s="405"/>
      <c r="C263" s="448"/>
      <c r="D263" s="262"/>
      <c r="E263" s="262"/>
      <c r="F263" s="262"/>
      <c r="G263" s="262"/>
      <c r="H263" s="260"/>
      <c r="I263" s="445"/>
      <c r="J263" s="286"/>
      <c r="K263" s="286"/>
      <c r="L263" s="447"/>
      <c r="M263" s="286"/>
      <c r="N263" s="286"/>
      <c r="O263" s="286"/>
    </row>
    <row r="264" spans="1:15" x14ac:dyDescent="0.2">
      <c r="A264" s="405"/>
      <c r="B264" s="405"/>
      <c r="C264" s="448"/>
      <c r="D264" s="262"/>
      <c r="E264" s="262"/>
      <c r="F264" s="262"/>
      <c r="G264" s="262"/>
      <c r="H264" s="260"/>
      <c r="I264" s="445"/>
      <c r="J264" s="286"/>
      <c r="K264" s="286"/>
      <c r="L264" s="447"/>
      <c r="M264" s="286"/>
      <c r="N264" s="286"/>
      <c r="O264" s="286"/>
    </row>
    <row r="265" spans="1:15" x14ac:dyDescent="0.2">
      <c r="A265" s="405"/>
      <c r="B265" s="405"/>
      <c r="C265" s="448"/>
      <c r="D265" s="262"/>
      <c r="E265" s="262"/>
      <c r="F265" s="262"/>
      <c r="G265" s="262"/>
      <c r="H265" s="260"/>
      <c r="I265" s="445"/>
      <c r="J265" s="286"/>
      <c r="K265" s="286"/>
      <c r="L265" s="447"/>
      <c r="M265" s="286"/>
      <c r="N265" s="286"/>
      <c r="O265" s="286"/>
    </row>
    <row r="266" spans="1:15" x14ac:dyDescent="0.2">
      <c r="A266" s="405"/>
      <c r="B266" s="405"/>
      <c r="C266" s="448"/>
      <c r="D266" s="262"/>
      <c r="E266" s="262"/>
      <c r="F266" s="262"/>
      <c r="G266" s="262"/>
      <c r="H266" s="260"/>
      <c r="I266" s="445"/>
      <c r="J266" s="286"/>
      <c r="K266" s="286"/>
      <c r="L266" s="447"/>
      <c r="M266" s="286"/>
      <c r="N266" s="286"/>
      <c r="O266" s="286"/>
    </row>
    <row r="267" spans="1:15" x14ac:dyDescent="0.2">
      <c r="A267" s="405"/>
      <c r="B267" s="405"/>
      <c r="C267" s="448"/>
      <c r="D267" s="262"/>
      <c r="E267" s="262"/>
      <c r="F267" s="262"/>
      <c r="G267" s="262"/>
      <c r="H267" s="260"/>
      <c r="I267" s="445"/>
      <c r="J267" s="286"/>
      <c r="K267" s="286"/>
      <c r="L267" s="447"/>
      <c r="M267" s="286"/>
      <c r="N267" s="286"/>
      <c r="O267" s="286"/>
    </row>
    <row r="268" spans="1:15" x14ac:dyDescent="0.2">
      <c r="A268" s="405"/>
      <c r="B268" s="405"/>
      <c r="C268" s="448"/>
      <c r="D268" s="262"/>
      <c r="E268" s="262"/>
      <c r="F268" s="262"/>
      <c r="G268" s="262"/>
      <c r="H268" s="260"/>
      <c r="I268" s="445"/>
      <c r="J268" s="286"/>
      <c r="K268" s="286"/>
      <c r="L268" s="447"/>
      <c r="M268" s="286"/>
      <c r="N268" s="286"/>
      <c r="O268" s="286"/>
    </row>
    <row r="269" spans="1:15" x14ac:dyDescent="0.2">
      <c r="A269" s="405"/>
      <c r="B269" s="405"/>
      <c r="C269" s="448"/>
      <c r="D269" s="262"/>
      <c r="E269" s="262"/>
      <c r="F269" s="262"/>
      <c r="G269" s="262"/>
      <c r="H269" s="286"/>
      <c r="I269" s="286"/>
      <c r="J269" s="286"/>
      <c r="K269" s="286"/>
      <c r="L269" s="447"/>
      <c r="M269" s="286"/>
      <c r="N269" s="286"/>
      <c r="O269" s="286"/>
    </row>
    <row r="270" spans="1:15" x14ac:dyDescent="0.2">
      <c r="A270" s="405"/>
      <c r="B270" s="405"/>
      <c r="C270" s="448"/>
      <c r="D270" s="262"/>
      <c r="E270" s="262"/>
      <c r="F270" s="262"/>
      <c r="G270" s="262"/>
      <c r="H270" s="286"/>
      <c r="I270" s="286"/>
      <c r="J270" s="286"/>
      <c r="K270" s="286"/>
      <c r="L270" s="447"/>
      <c r="M270" s="286"/>
      <c r="N270" s="286"/>
      <c r="O270" s="286"/>
    </row>
    <row r="271" spans="1:15" x14ac:dyDescent="0.2">
      <c r="A271" s="405"/>
      <c r="B271" s="405"/>
      <c r="C271" s="448"/>
      <c r="D271" s="262"/>
      <c r="E271" s="262"/>
      <c r="F271" s="262"/>
      <c r="G271" s="262"/>
      <c r="H271" s="286"/>
      <c r="I271" s="286"/>
      <c r="J271" s="286"/>
      <c r="K271" s="286"/>
      <c r="L271" s="447"/>
      <c r="M271" s="286"/>
      <c r="N271" s="286"/>
      <c r="O271" s="286"/>
    </row>
    <row r="272" spans="1:15" x14ac:dyDescent="0.2">
      <c r="A272" s="405"/>
      <c r="B272" s="405"/>
      <c r="C272" s="448"/>
      <c r="D272" s="262"/>
      <c r="E272" s="262"/>
      <c r="F272" s="262"/>
      <c r="G272" s="262"/>
      <c r="H272" s="286"/>
      <c r="I272" s="286"/>
      <c r="J272" s="286"/>
      <c r="K272" s="286"/>
      <c r="L272" s="447"/>
      <c r="M272" s="286"/>
      <c r="N272" s="286"/>
      <c r="O272" s="286"/>
    </row>
    <row r="273" spans="1:15" x14ac:dyDescent="0.2">
      <c r="A273" s="405"/>
      <c r="B273" s="405"/>
      <c r="C273" s="448"/>
      <c r="D273" s="262"/>
      <c r="E273" s="262"/>
      <c r="F273" s="262"/>
      <c r="G273" s="262"/>
      <c r="H273" s="286"/>
      <c r="I273" s="286"/>
      <c r="J273" s="286"/>
      <c r="K273" s="286"/>
      <c r="L273" s="447"/>
      <c r="M273" s="286"/>
      <c r="N273" s="286"/>
      <c r="O273" s="286"/>
    </row>
    <row r="274" spans="1:15" x14ac:dyDescent="0.2">
      <c r="A274" s="405"/>
      <c r="B274" s="405"/>
      <c r="C274" s="448"/>
      <c r="D274" s="262"/>
      <c r="E274" s="262"/>
      <c r="F274" s="262"/>
      <c r="G274" s="262"/>
      <c r="H274" s="286"/>
      <c r="I274" s="286"/>
      <c r="J274" s="286"/>
      <c r="K274" s="286"/>
      <c r="L274" s="447"/>
      <c r="M274" s="286"/>
      <c r="N274" s="286"/>
      <c r="O274" s="286"/>
    </row>
    <row r="275" spans="1:15" x14ac:dyDescent="0.2">
      <c r="A275" s="405"/>
      <c r="B275" s="405"/>
      <c r="C275" s="448"/>
      <c r="D275" s="262"/>
      <c r="E275" s="262"/>
      <c r="F275" s="262"/>
      <c r="G275" s="262"/>
      <c r="H275" s="286"/>
      <c r="I275" s="286"/>
      <c r="J275" s="286"/>
      <c r="K275" s="286"/>
      <c r="L275" s="447"/>
      <c r="M275" s="286"/>
      <c r="N275" s="286"/>
      <c r="O275" s="286"/>
    </row>
    <row r="276" spans="1:15" x14ac:dyDescent="0.2">
      <c r="A276" s="405"/>
      <c r="B276" s="405"/>
      <c r="C276" s="448"/>
      <c r="D276" s="262"/>
      <c r="E276" s="262"/>
      <c r="F276" s="262"/>
      <c r="G276" s="262"/>
      <c r="H276" s="286"/>
      <c r="I276" s="286"/>
      <c r="J276" s="286"/>
      <c r="K276" s="286"/>
      <c r="L276" s="447"/>
      <c r="M276" s="286"/>
      <c r="N276" s="286"/>
      <c r="O276" s="286"/>
    </row>
    <row r="277" spans="1:15" x14ac:dyDescent="0.2">
      <c r="A277" s="405"/>
      <c r="B277" s="405"/>
      <c r="C277" s="448"/>
      <c r="D277" s="262"/>
      <c r="E277" s="262"/>
      <c r="F277" s="262"/>
      <c r="G277" s="262"/>
      <c r="H277" s="286"/>
      <c r="I277" s="286"/>
      <c r="J277" s="286"/>
      <c r="K277" s="286"/>
      <c r="L277" s="447"/>
      <c r="M277" s="286"/>
      <c r="N277" s="286"/>
      <c r="O277" s="286"/>
    </row>
    <row r="278" spans="1:15" x14ac:dyDescent="0.2">
      <c r="A278" s="405"/>
      <c r="B278" s="405"/>
      <c r="C278" s="448"/>
      <c r="D278" s="262"/>
      <c r="E278" s="262"/>
      <c r="F278" s="262"/>
      <c r="G278" s="262"/>
      <c r="H278" s="286"/>
      <c r="I278" s="286"/>
      <c r="J278" s="286"/>
      <c r="K278" s="286"/>
      <c r="L278" s="447"/>
      <c r="M278" s="286"/>
      <c r="N278" s="286"/>
      <c r="O278" s="286"/>
    </row>
    <row r="279" spans="1:15" x14ac:dyDescent="0.2">
      <c r="A279" s="405"/>
      <c r="B279" s="405"/>
      <c r="C279" s="448"/>
      <c r="D279" s="262"/>
      <c r="E279" s="262"/>
      <c r="F279" s="262"/>
      <c r="G279" s="262"/>
      <c r="H279" s="286"/>
      <c r="I279" s="286"/>
      <c r="J279" s="286"/>
      <c r="K279" s="286"/>
      <c r="L279" s="447"/>
      <c r="M279" s="286"/>
      <c r="N279" s="286"/>
      <c r="O279" s="286"/>
    </row>
    <row r="280" spans="1:15" x14ac:dyDescent="0.2">
      <c r="A280" s="405"/>
      <c r="B280" s="405"/>
      <c r="C280" s="448"/>
      <c r="D280" s="262"/>
      <c r="E280" s="262"/>
      <c r="F280" s="262"/>
      <c r="G280" s="262"/>
      <c r="H280" s="286"/>
      <c r="I280" s="286"/>
      <c r="J280" s="286"/>
      <c r="K280" s="286"/>
      <c r="L280" s="447"/>
      <c r="M280" s="286"/>
      <c r="N280" s="286"/>
      <c r="O280" s="286"/>
    </row>
    <row r="281" spans="1:15" x14ac:dyDescent="0.2">
      <c r="A281" s="405"/>
      <c r="B281" s="405"/>
      <c r="C281" s="448"/>
      <c r="D281" s="262"/>
      <c r="E281" s="262"/>
      <c r="F281" s="262"/>
      <c r="G281" s="262"/>
      <c r="H281" s="286"/>
      <c r="I281" s="286"/>
      <c r="J281" s="286"/>
      <c r="K281" s="286"/>
      <c r="L281" s="447"/>
      <c r="M281" s="286"/>
      <c r="N281" s="286"/>
      <c r="O281" s="286"/>
    </row>
    <row r="282" spans="1:15" x14ac:dyDescent="0.2">
      <c r="A282" s="405"/>
      <c r="B282" s="405"/>
      <c r="C282" s="448"/>
      <c r="D282" s="262"/>
      <c r="E282" s="262"/>
      <c r="F282" s="262"/>
      <c r="G282" s="262"/>
      <c r="H282" s="286"/>
      <c r="I282" s="286"/>
      <c r="J282" s="286"/>
      <c r="K282" s="286"/>
      <c r="L282" s="447"/>
      <c r="M282" s="286"/>
      <c r="N282" s="286"/>
      <c r="O282" s="286"/>
    </row>
    <row r="283" spans="1:15" x14ac:dyDescent="0.2">
      <c r="A283" s="405"/>
      <c r="B283" s="405"/>
      <c r="C283" s="448"/>
      <c r="D283" s="262"/>
      <c r="E283" s="262"/>
      <c r="F283" s="262"/>
      <c r="G283" s="262"/>
      <c r="H283" s="286"/>
      <c r="I283" s="286"/>
      <c r="J283" s="286"/>
      <c r="K283" s="286"/>
      <c r="L283" s="447"/>
      <c r="M283" s="286"/>
      <c r="N283" s="286"/>
      <c r="O283" s="286"/>
    </row>
    <row r="284" spans="1:15" x14ac:dyDescent="0.2">
      <c r="A284" s="405"/>
      <c r="B284" s="405"/>
      <c r="C284" s="448"/>
      <c r="D284" s="262"/>
      <c r="E284" s="262"/>
      <c r="F284" s="262"/>
      <c r="G284" s="262"/>
      <c r="H284" s="286"/>
      <c r="I284" s="286"/>
      <c r="J284" s="286"/>
      <c r="K284" s="286"/>
      <c r="L284" s="447"/>
      <c r="M284" s="286"/>
      <c r="N284" s="286"/>
      <c r="O284" s="286"/>
    </row>
    <row r="285" spans="1:15" x14ac:dyDescent="0.2">
      <c r="A285" s="405"/>
      <c r="B285" s="405"/>
      <c r="C285" s="448"/>
      <c r="D285" s="262"/>
      <c r="E285" s="262"/>
      <c r="F285" s="262"/>
      <c r="G285" s="262"/>
      <c r="H285" s="286"/>
      <c r="I285" s="286"/>
      <c r="J285" s="286"/>
      <c r="K285" s="286"/>
      <c r="L285" s="447"/>
      <c r="M285" s="286"/>
      <c r="N285" s="286"/>
      <c r="O285" s="286"/>
    </row>
    <row r="286" spans="1:15" x14ac:dyDescent="0.2">
      <c r="A286" s="405"/>
      <c r="B286" s="405"/>
      <c r="C286" s="448"/>
      <c r="D286" s="262"/>
      <c r="E286" s="262"/>
      <c r="F286" s="262"/>
      <c r="G286" s="262"/>
      <c r="H286" s="286"/>
      <c r="I286" s="286"/>
      <c r="J286" s="286"/>
      <c r="K286" s="286"/>
      <c r="L286" s="447"/>
      <c r="M286" s="286"/>
      <c r="N286" s="286"/>
      <c r="O286" s="286"/>
    </row>
    <row r="287" spans="1:15" x14ac:dyDescent="0.2">
      <c r="A287" s="405"/>
      <c r="B287" s="405"/>
      <c r="C287" s="448"/>
      <c r="D287" s="262"/>
      <c r="E287" s="262"/>
      <c r="F287" s="262"/>
      <c r="G287" s="262"/>
      <c r="H287" s="286"/>
      <c r="I287" s="286"/>
      <c r="J287" s="286"/>
      <c r="K287" s="286"/>
      <c r="L287" s="447"/>
      <c r="M287" s="286"/>
      <c r="N287" s="286"/>
      <c r="O287" s="286"/>
    </row>
    <row r="288" spans="1:15" x14ac:dyDescent="0.2">
      <c r="A288" s="405"/>
      <c r="B288" s="405"/>
      <c r="C288" s="448"/>
      <c r="D288" s="262"/>
      <c r="E288" s="262"/>
      <c r="F288" s="262"/>
      <c r="G288" s="262"/>
      <c r="H288" s="286"/>
      <c r="I288" s="286"/>
      <c r="J288" s="286"/>
      <c r="K288" s="286"/>
      <c r="L288" s="447"/>
      <c r="M288" s="286"/>
      <c r="N288" s="286"/>
      <c r="O288" s="286"/>
    </row>
    <row r="289" spans="1:15" x14ac:dyDescent="0.2">
      <c r="A289" s="405"/>
      <c r="B289" s="405"/>
      <c r="C289" s="448"/>
      <c r="D289" s="262"/>
      <c r="E289" s="262"/>
      <c r="F289" s="262"/>
      <c r="G289" s="262"/>
      <c r="H289" s="286"/>
      <c r="I289" s="286"/>
      <c r="J289" s="286"/>
      <c r="K289" s="286"/>
      <c r="L289" s="447"/>
      <c r="M289" s="286"/>
      <c r="N289" s="286"/>
      <c r="O289" s="286"/>
    </row>
    <row r="290" spans="1:15" x14ac:dyDescent="0.2">
      <c r="A290" s="405"/>
      <c r="B290" s="405"/>
      <c r="C290" s="448"/>
      <c r="D290" s="262"/>
      <c r="E290" s="262"/>
      <c r="F290" s="262"/>
      <c r="G290" s="262"/>
      <c r="H290" s="286"/>
      <c r="I290" s="286"/>
      <c r="J290" s="286"/>
      <c r="K290" s="286"/>
      <c r="L290" s="447"/>
      <c r="M290" s="286"/>
      <c r="N290" s="286"/>
      <c r="O290" s="286"/>
    </row>
    <row r="291" spans="1:15" x14ac:dyDescent="0.2">
      <c r="A291" s="405"/>
      <c r="B291" s="405"/>
      <c r="C291" s="448"/>
      <c r="D291" s="262"/>
      <c r="E291" s="262"/>
      <c r="F291" s="262"/>
      <c r="G291" s="262"/>
      <c r="H291" s="286"/>
      <c r="I291" s="286"/>
      <c r="J291" s="286"/>
      <c r="K291" s="286"/>
      <c r="L291" s="447"/>
      <c r="M291" s="286"/>
      <c r="N291" s="286"/>
      <c r="O291" s="286"/>
    </row>
    <row r="292" spans="1:15" x14ac:dyDescent="0.2">
      <c r="A292" s="405"/>
      <c r="B292" s="405"/>
      <c r="C292" s="448"/>
      <c r="D292" s="262"/>
      <c r="E292" s="262"/>
      <c r="F292" s="262"/>
      <c r="G292" s="262"/>
      <c r="H292" s="286"/>
      <c r="I292" s="286"/>
      <c r="J292" s="286"/>
      <c r="K292" s="286"/>
      <c r="L292" s="447"/>
      <c r="M292" s="286"/>
      <c r="N292" s="286"/>
      <c r="O292" s="286"/>
    </row>
    <row r="293" spans="1:15" x14ac:dyDescent="0.2">
      <c r="A293" s="405"/>
      <c r="B293" s="405"/>
      <c r="C293" s="448"/>
      <c r="D293" s="262"/>
      <c r="E293" s="262"/>
      <c r="F293" s="262"/>
      <c r="G293" s="262"/>
      <c r="H293" s="286"/>
      <c r="I293" s="286"/>
      <c r="J293" s="286"/>
      <c r="K293" s="286"/>
      <c r="L293" s="447"/>
      <c r="M293" s="286"/>
      <c r="N293" s="286"/>
      <c r="O293" s="286"/>
    </row>
    <row r="294" spans="1:15" x14ac:dyDescent="0.2">
      <c r="A294" s="405"/>
      <c r="B294" s="405"/>
      <c r="C294" s="448"/>
      <c r="D294" s="262"/>
      <c r="E294" s="262"/>
      <c r="F294" s="262"/>
      <c r="G294" s="262"/>
      <c r="H294" s="286"/>
      <c r="I294" s="286"/>
      <c r="J294" s="286"/>
      <c r="K294" s="286"/>
      <c r="L294" s="447"/>
      <c r="M294" s="286"/>
      <c r="N294" s="286"/>
      <c r="O294" s="286"/>
    </row>
    <row r="295" spans="1:15" x14ac:dyDescent="0.2">
      <c r="A295" s="405"/>
      <c r="B295" s="405"/>
      <c r="C295" s="448"/>
      <c r="D295" s="262"/>
      <c r="E295" s="262"/>
      <c r="F295" s="262"/>
      <c r="G295" s="262"/>
      <c r="H295" s="286"/>
      <c r="I295" s="286"/>
      <c r="J295" s="286"/>
      <c r="K295" s="286"/>
      <c r="L295" s="447"/>
      <c r="M295" s="286"/>
      <c r="N295" s="286"/>
      <c r="O295" s="286"/>
    </row>
    <row r="296" spans="1:15" x14ac:dyDescent="0.2">
      <c r="A296" s="405"/>
      <c r="B296" s="405"/>
      <c r="C296" s="448"/>
      <c r="D296" s="262"/>
      <c r="E296" s="262"/>
      <c r="F296" s="262"/>
      <c r="G296" s="262"/>
      <c r="H296" s="286"/>
      <c r="I296" s="286"/>
      <c r="J296" s="286"/>
      <c r="K296" s="286"/>
      <c r="L296" s="447"/>
      <c r="M296" s="286"/>
      <c r="N296" s="286"/>
      <c r="O296" s="286"/>
    </row>
    <row r="297" spans="1:15" x14ac:dyDescent="0.2">
      <c r="A297" s="405"/>
      <c r="B297" s="405"/>
      <c r="C297" s="448"/>
      <c r="D297" s="262"/>
      <c r="E297" s="262"/>
      <c r="F297" s="262"/>
      <c r="G297" s="262"/>
      <c r="H297" s="286"/>
      <c r="I297" s="286"/>
      <c r="J297" s="286"/>
      <c r="K297" s="286"/>
      <c r="L297" s="447"/>
      <c r="M297" s="286"/>
      <c r="N297" s="286"/>
      <c r="O297" s="286"/>
    </row>
    <row r="298" spans="1:15" x14ac:dyDescent="0.2">
      <c r="A298" s="405"/>
      <c r="B298" s="405"/>
      <c r="C298" s="448"/>
      <c r="D298" s="262"/>
      <c r="E298" s="262"/>
      <c r="F298" s="262"/>
      <c r="G298" s="262"/>
      <c r="H298" s="286"/>
      <c r="I298" s="286"/>
      <c r="J298" s="286"/>
      <c r="K298" s="286"/>
      <c r="L298" s="447"/>
      <c r="M298" s="286"/>
      <c r="N298" s="286"/>
      <c r="O298" s="286"/>
    </row>
    <row r="299" spans="1:15" x14ac:dyDescent="0.2">
      <c r="A299" s="405"/>
      <c r="B299" s="405"/>
      <c r="C299" s="448"/>
      <c r="D299" s="262"/>
      <c r="E299" s="262"/>
      <c r="F299" s="262"/>
      <c r="G299" s="262"/>
      <c r="H299" s="286"/>
      <c r="I299" s="286"/>
      <c r="J299" s="286"/>
      <c r="K299" s="286"/>
      <c r="L299" s="447"/>
      <c r="M299" s="286"/>
      <c r="N299" s="286"/>
      <c r="O299" s="286"/>
    </row>
    <row r="300" spans="1:15" x14ac:dyDescent="0.2">
      <c r="A300" s="405"/>
      <c r="B300" s="405"/>
      <c r="C300" s="448"/>
      <c r="D300" s="262"/>
      <c r="E300" s="262"/>
      <c r="F300" s="262"/>
      <c r="G300" s="262"/>
      <c r="H300" s="286"/>
      <c r="I300" s="286"/>
      <c r="J300" s="286"/>
      <c r="K300" s="286"/>
      <c r="L300" s="447"/>
      <c r="M300" s="286"/>
      <c r="N300" s="286"/>
      <c r="O300" s="286"/>
    </row>
    <row r="301" spans="1:15" x14ac:dyDescent="0.2">
      <c r="A301" s="405"/>
      <c r="B301" s="405"/>
      <c r="C301" s="448"/>
      <c r="D301" s="262"/>
      <c r="E301" s="262"/>
      <c r="F301" s="262"/>
      <c r="G301" s="262"/>
      <c r="H301" s="286"/>
      <c r="I301" s="286"/>
      <c r="J301" s="286"/>
      <c r="K301" s="286"/>
      <c r="L301" s="447"/>
      <c r="M301" s="286"/>
      <c r="N301" s="286"/>
      <c r="O301" s="286"/>
    </row>
    <row r="302" spans="1:15" x14ac:dyDescent="0.2">
      <c r="A302" s="405"/>
      <c r="B302" s="405"/>
      <c r="E302" s="262"/>
      <c r="F302" s="262"/>
      <c r="G302" s="262"/>
      <c r="H302" s="286"/>
      <c r="I302" s="286"/>
      <c r="J302" s="286"/>
      <c r="K302" s="286"/>
      <c r="L302" s="447"/>
      <c r="M302" s="286"/>
      <c r="N302" s="286"/>
      <c r="O302" s="286"/>
    </row>
    <row r="303" spans="1:15" x14ac:dyDescent="0.2">
      <c r="A303" s="405"/>
      <c r="B303" s="405"/>
      <c r="E303" s="262"/>
      <c r="F303" s="262"/>
      <c r="G303" s="262"/>
      <c r="H303" s="286"/>
      <c r="I303" s="286"/>
      <c r="J303" s="286"/>
      <c r="K303" s="286"/>
      <c r="L303" s="447"/>
      <c r="M303" s="286"/>
      <c r="N303" s="286"/>
      <c r="O303" s="286"/>
    </row>
    <row r="304" spans="1:15" x14ac:dyDescent="0.2">
      <c r="A304" s="405"/>
      <c r="B304" s="405"/>
      <c r="E304" s="262"/>
      <c r="F304" s="262"/>
      <c r="G304" s="262"/>
      <c r="H304" s="286"/>
      <c r="I304" s="286"/>
      <c r="J304" s="286"/>
      <c r="K304" s="286"/>
      <c r="L304" s="447"/>
      <c r="M304" s="286"/>
      <c r="N304" s="286"/>
      <c r="O304" s="286"/>
    </row>
    <row r="305" spans="1:15" x14ac:dyDescent="0.2">
      <c r="A305" s="405"/>
      <c r="B305" s="405"/>
      <c r="E305" s="262"/>
      <c r="F305" s="262"/>
      <c r="G305" s="262"/>
      <c r="H305" s="286"/>
      <c r="I305" s="286"/>
      <c r="J305" s="286"/>
      <c r="K305" s="286"/>
      <c r="L305" s="447"/>
      <c r="M305" s="286"/>
      <c r="N305" s="286"/>
      <c r="O305" s="286"/>
    </row>
    <row r="306" spans="1:15" x14ac:dyDescent="0.2">
      <c r="A306" s="405"/>
      <c r="B306" s="405"/>
      <c r="E306" s="262"/>
      <c r="F306" s="262"/>
      <c r="G306" s="262"/>
      <c r="H306" s="286"/>
      <c r="I306" s="286"/>
      <c r="J306" s="286"/>
      <c r="K306" s="286"/>
      <c r="L306" s="447"/>
      <c r="M306" s="286"/>
      <c r="N306" s="286"/>
      <c r="O306" s="286"/>
    </row>
    <row r="307" spans="1:15" x14ac:dyDescent="0.2">
      <c r="A307" s="405"/>
      <c r="B307" s="405"/>
      <c r="C307" s="448"/>
      <c r="D307" s="262"/>
      <c r="E307" s="262"/>
      <c r="F307" s="262"/>
      <c r="G307" s="262"/>
      <c r="H307" s="286"/>
      <c r="I307" s="286"/>
      <c r="J307" s="286"/>
      <c r="K307" s="286"/>
      <c r="L307" s="447"/>
      <c r="M307" s="286"/>
      <c r="N307" s="286"/>
      <c r="O307" s="286"/>
    </row>
    <row r="308" spans="1:15" x14ac:dyDescent="0.2">
      <c r="A308" s="405"/>
      <c r="B308" s="405"/>
      <c r="C308" s="448"/>
      <c r="D308" s="262"/>
      <c r="E308" s="262"/>
      <c r="F308" s="262"/>
      <c r="G308" s="262"/>
      <c r="H308" s="286"/>
      <c r="I308" s="286"/>
      <c r="J308" s="286"/>
      <c r="K308" s="286"/>
      <c r="L308" s="447"/>
      <c r="M308" s="286"/>
      <c r="N308" s="286"/>
      <c r="O308" s="286"/>
    </row>
    <row r="309" spans="1:15" x14ac:dyDescent="0.2">
      <c r="A309" s="405"/>
      <c r="B309" s="405"/>
      <c r="C309" s="448"/>
      <c r="D309" s="262"/>
      <c r="E309" s="262"/>
      <c r="F309" s="262"/>
      <c r="G309" s="262"/>
      <c r="H309" s="286"/>
      <c r="I309" s="286"/>
      <c r="J309" s="286"/>
      <c r="K309" s="286"/>
      <c r="L309" s="447"/>
      <c r="M309" s="286"/>
      <c r="N309" s="286"/>
      <c r="O309" s="286"/>
    </row>
    <row r="310" spans="1:15" x14ac:dyDescent="0.2">
      <c r="A310" s="405"/>
      <c r="B310" s="405"/>
      <c r="C310" s="448"/>
      <c r="D310" s="262"/>
      <c r="E310" s="262"/>
      <c r="F310" s="262"/>
      <c r="G310" s="262"/>
      <c r="H310" s="286"/>
      <c r="I310" s="286"/>
      <c r="J310" s="286"/>
      <c r="K310" s="286"/>
      <c r="L310" s="447"/>
      <c r="M310" s="286"/>
      <c r="N310" s="286"/>
      <c r="O310" s="286"/>
    </row>
    <row r="311" spans="1:15" x14ac:dyDescent="0.2">
      <c r="A311" s="405"/>
      <c r="B311" s="405"/>
      <c r="C311" s="448"/>
      <c r="D311" s="262"/>
      <c r="E311" s="262"/>
      <c r="F311" s="262"/>
      <c r="G311" s="262"/>
      <c r="H311" s="286"/>
      <c r="I311" s="286"/>
      <c r="J311" s="286"/>
      <c r="K311" s="286"/>
      <c r="L311" s="447"/>
      <c r="M311" s="286"/>
      <c r="N311" s="286"/>
      <c r="O311" s="286"/>
    </row>
    <row r="312" spans="1:15" x14ac:dyDescent="0.2">
      <c r="A312" s="405"/>
      <c r="B312" s="405"/>
      <c r="C312" s="448"/>
      <c r="D312" s="262"/>
      <c r="E312" s="262"/>
      <c r="F312" s="262"/>
      <c r="G312" s="262"/>
      <c r="H312" s="286"/>
      <c r="I312" s="286"/>
      <c r="J312" s="286"/>
      <c r="K312" s="286"/>
      <c r="L312" s="265"/>
    </row>
    <row r="313" spans="1:15" x14ac:dyDescent="0.2">
      <c r="A313" s="405"/>
      <c r="B313" s="405"/>
      <c r="C313" s="448"/>
      <c r="D313" s="262"/>
      <c r="E313" s="262"/>
      <c r="F313" s="262"/>
      <c r="G313" s="262"/>
      <c r="H313" s="286"/>
      <c r="I313" s="286"/>
      <c r="J313" s="286"/>
      <c r="K313" s="286"/>
      <c r="L313" s="265"/>
    </row>
    <row r="314" spans="1:15" x14ac:dyDescent="0.2">
      <c r="A314" s="405"/>
      <c r="B314" s="405"/>
      <c r="C314" s="448"/>
      <c r="D314" s="262"/>
      <c r="E314" s="262"/>
      <c r="F314" s="262"/>
      <c r="G314" s="262"/>
      <c r="H314" s="286"/>
      <c r="I314" s="286"/>
      <c r="J314" s="286"/>
      <c r="K314" s="286"/>
      <c r="L314" s="265"/>
    </row>
    <row r="315" spans="1:15" x14ac:dyDescent="0.2">
      <c r="A315" s="405"/>
      <c r="B315" s="405"/>
      <c r="C315" s="448"/>
      <c r="D315" s="262"/>
      <c r="E315" s="262"/>
      <c r="F315" s="262"/>
      <c r="G315" s="262"/>
      <c r="H315" s="286"/>
      <c r="I315" s="286"/>
      <c r="J315" s="286"/>
      <c r="K315" s="286"/>
      <c r="L315" s="265"/>
    </row>
    <row r="316" spans="1:15" x14ac:dyDescent="0.2">
      <c r="A316" s="405"/>
      <c r="B316" s="405"/>
      <c r="C316" s="448"/>
      <c r="D316" s="262"/>
      <c r="E316" s="262"/>
      <c r="F316" s="262"/>
      <c r="G316" s="262"/>
      <c r="H316" s="286"/>
      <c r="I316" s="286"/>
      <c r="J316" s="286"/>
      <c r="K316" s="286"/>
      <c r="L316" s="265"/>
    </row>
    <row r="317" spans="1:15" x14ac:dyDescent="0.2">
      <c r="A317" s="405"/>
      <c r="B317" s="405"/>
      <c r="C317" s="448"/>
      <c r="D317" s="262"/>
      <c r="E317" s="262"/>
      <c r="F317" s="262"/>
      <c r="G317" s="262"/>
      <c r="H317" s="286"/>
      <c r="I317" s="286"/>
      <c r="J317" s="286"/>
      <c r="K317" s="286"/>
      <c r="L317" s="265"/>
    </row>
    <row r="318" spans="1:15" x14ac:dyDescent="0.2">
      <c r="A318" s="405"/>
      <c r="B318" s="405"/>
      <c r="C318" s="448"/>
      <c r="D318" s="262"/>
      <c r="E318" s="262"/>
      <c r="F318" s="262"/>
      <c r="G318" s="262"/>
      <c r="H318" s="286"/>
      <c r="I318" s="286"/>
      <c r="J318" s="286"/>
      <c r="K318" s="286"/>
      <c r="L318" s="265"/>
    </row>
    <row r="319" spans="1:15" x14ac:dyDescent="0.2">
      <c r="A319" s="405"/>
      <c r="B319" s="405"/>
      <c r="C319" s="448"/>
      <c r="D319" s="262"/>
      <c r="E319" s="262"/>
      <c r="F319" s="262"/>
      <c r="G319" s="262"/>
      <c r="H319" s="286"/>
      <c r="I319" s="286"/>
      <c r="J319" s="286"/>
      <c r="K319" s="286"/>
      <c r="L319" s="265"/>
    </row>
    <row r="320" spans="1:15" x14ac:dyDescent="0.2">
      <c r="A320" s="405"/>
      <c r="B320" s="405"/>
      <c r="C320" s="448"/>
      <c r="D320" s="262"/>
      <c r="E320" s="262"/>
      <c r="F320" s="262"/>
      <c r="G320" s="262"/>
      <c r="H320" s="286"/>
      <c r="I320" s="286"/>
      <c r="J320" s="286"/>
      <c r="K320" s="286"/>
      <c r="L320" s="265"/>
    </row>
    <row r="321" spans="1:12" x14ac:dyDescent="0.2">
      <c r="A321" s="405"/>
      <c r="B321" s="405"/>
      <c r="C321" s="405"/>
      <c r="D321" s="262"/>
      <c r="E321" s="262"/>
      <c r="F321" s="262"/>
      <c r="G321" s="262"/>
      <c r="H321" s="286"/>
      <c r="I321" s="286"/>
      <c r="J321" s="286"/>
      <c r="K321" s="286"/>
      <c r="L321" s="265"/>
    </row>
    <row r="322" spans="1:12" x14ac:dyDescent="0.2">
      <c r="A322" s="405"/>
      <c r="B322" s="405"/>
      <c r="C322" s="405"/>
      <c r="D322" s="262"/>
      <c r="E322" s="262"/>
      <c r="F322" s="262"/>
      <c r="G322" s="262"/>
      <c r="H322" s="286"/>
      <c r="I322" s="286"/>
      <c r="J322" s="286"/>
      <c r="K322" s="286"/>
      <c r="L322" s="265"/>
    </row>
    <row r="323" spans="1:12" x14ac:dyDescent="0.2">
      <c r="A323" s="405"/>
      <c r="B323" s="405"/>
      <c r="C323" s="405"/>
      <c r="D323" s="262"/>
      <c r="E323" s="262"/>
      <c r="F323" s="262"/>
      <c r="G323" s="262"/>
      <c r="H323" s="286"/>
      <c r="I323" s="286"/>
      <c r="J323" s="286"/>
      <c r="K323" s="286"/>
      <c r="L323" s="265"/>
    </row>
    <row r="324" spans="1:12" x14ac:dyDescent="0.2">
      <c r="A324" s="405"/>
      <c r="B324" s="405"/>
      <c r="C324" s="405"/>
      <c r="D324" s="262"/>
      <c r="E324" s="262"/>
      <c r="F324" s="262"/>
      <c r="G324" s="262"/>
      <c r="H324" s="286"/>
      <c r="I324" s="286"/>
      <c r="J324" s="286"/>
      <c r="K324" s="286"/>
      <c r="L324" s="265"/>
    </row>
    <row r="325" spans="1:12" x14ac:dyDescent="0.2">
      <c r="A325" s="405"/>
      <c r="B325" s="405"/>
      <c r="C325" s="405"/>
      <c r="D325" s="262"/>
      <c r="E325" s="262"/>
      <c r="F325" s="262"/>
      <c r="G325" s="262"/>
      <c r="H325" s="286"/>
      <c r="I325" s="286"/>
      <c r="J325" s="286"/>
      <c r="K325" s="286"/>
      <c r="L325" s="265"/>
    </row>
    <row r="326" spans="1:12" x14ac:dyDescent="0.2">
      <c r="A326" s="405"/>
      <c r="B326" s="405"/>
      <c r="C326" s="405"/>
      <c r="D326" s="262"/>
      <c r="E326" s="262"/>
      <c r="F326" s="262"/>
      <c r="G326" s="262"/>
      <c r="H326" s="286"/>
      <c r="I326" s="286"/>
      <c r="J326" s="286"/>
      <c r="K326" s="286"/>
      <c r="L326" s="265"/>
    </row>
    <row r="327" spans="1:12" x14ac:dyDescent="0.2">
      <c r="A327" s="405"/>
      <c r="B327" s="405"/>
      <c r="C327" s="405"/>
      <c r="D327" s="262"/>
      <c r="E327" s="262"/>
      <c r="F327" s="262"/>
      <c r="G327" s="262"/>
      <c r="H327" s="286"/>
      <c r="I327" s="286"/>
      <c r="J327" s="286"/>
      <c r="K327" s="286"/>
      <c r="L327" s="265"/>
    </row>
    <row r="328" spans="1:12" x14ac:dyDescent="0.2">
      <c r="A328" s="405"/>
      <c r="B328" s="405"/>
      <c r="C328" s="405"/>
      <c r="D328" s="262"/>
      <c r="E328" s="262"/>
      <c r="F328" s="262"/>
      <c r="G328" s="262"/>
      <c r="H328" s="286"/>
      <c r="I328" s="286"/>
      <c r="J328" s="286"/>
      <c r="K328" s="286"/>
      <c r="L328" s="265"/>
    </row>
    <row r="329" spans="1:12" x14ac:dyDescent="0.2">
      <c r="A329" s="405"/>
      <c r="B329" s="405"/>
      <c r="C329" s="405"/>
      <c r="D329" s="262"/>
      <c r="E329" s="262"/>
      <c r="F329" s="262"/>
      <c r="G329" s="262"/>
      <c r="H329" s="286"/>
      <c r="I329" s="286"/>
      <c r="J329" s="286"/>
      <c r="K329" s="286"/>
      <c r="L329" s="265"/>
    </row>
    <row r="330" spans="1:12" x14ac:dyDescent="0.2">
      <c r="A330" s="405"/>
      <c r="B330" s="405"/>
      <c r="C330" s="405"/>
      <c r="D330" s="262"/>
      <c r="E330" s="262"/>
      <c r="F330" s="262"/>
      <c r="G330" s="262"/>
      <c r="H330" s="286"/>
      <c r="I330" s="286"/>
      <c r="J330" s="286"/>
      <c r="K330" s="286"/>
      <c r="L330" s="265"/>
    </row>
    <row r="331" spans="1:12" x14ac:dyDescent="0.2">
      <c r="A331" s="405"/>
      <c r="B331" s="405"/>
      <c r="C331" s="405"/>
      <c r="D331" s="262"/>
      <c r="E331" s="262"/>
      <c r="F331" s="262"/>
      <c r="G331" s="262"/>
      <c r="H331" s="262"/>
      <c r="I331" s="262"/>
      <c r="J331" s="262"/>
      <c r="K331" s="262"/>
      <c r="L331" s="265"/>
    </row>
    <row r="332" spans="1:12" x14ac:dyDescent="0.2">
      <c r="A332" s="405"/>
      <c r="B332" s="405"/>
      <c r="C332" s="405"/>
      <c r="D332" s="262"/>
      <c r="E332" s="262"/>
      <c r="F332" s="262"/>
      <c r="G332" s="262"/>
      <c r="H332" s="262"/>
      <c r="I332" s="262"/>
      <c r="J332" s="262"/>
      <c r="K332" s="262"/>
      <c r="L332" s="265"/>
    </row>
    <row r="333" spans="1:12" x14ac:dyDescent="0.2">
      <c r="A333" s="405"/>
      <c r="B333" s="405"/>
      <c r="C333" s="405"/>
      <c r="D333" s="262"/>
      <c r="E333" s="262"/>
      <c r="F333" s="262"/>
      <c r="G333" s="262"/>
      <c r="H333" s="262"/>
      <c r="I333" s="262"/>
      <c r="J333" s="262"/>
      <c r="K333" s="262"/>
      <c r="L333" s="265"/>
    </row>
    <row r="334" spans="1:12" x14ac:dyDescent="0.2">
      <c r="A334" s="405"/>
      <c r="B334" s="405"/>
      <c r="C334" s="405"/>
      <c r="D334" s="262"/>
      <c r="E334" s="262"/>
      <c r="F334" s="262"/>
      <c r="G334" s="262"/>
      <c r="H334" s="262"/>
      <c r="I334" s="262"/>
      <c r="J334" s="262"/>
      <c r="K334" s="262"/>
      <c r="L334" s="265"/>
    </row>
    <row r="335" spans="1:12" x14ac:dyDescent="0.2">
      <c r="A335" s="405"/>
      <c r="B335" s="405"/>
      <c r="C335" s="405"/>
      <c r="D335" s="262"/>
      <c r="E335" s="262"/>
      <c r="F335" s="262"/>
      <c r="G335" s="262"/>
      <c r="H335" s="262"/>
      <c r="I335" s="262"/>
      <c r="J335" s="262"/>
      <c r="K335" s="262"/>
      <c r="L335" s="265"/>
    </row>
    <row r="336" spans="1:12" x14ac:dyDescent="0.2">
      <c r="A336" s="405"/>
      <c r="B336" s="405"/>
      <c r="C336" s="405"/>
      <c r="D336" s="262"/>
      <c r="E336" s="262"/>
      <c r="F336" s="262"/>
      <c r="G336" s="262"/>
      <c r="H336" s="262"/>
      <c r="I336" s="262"/>
      <c r="J336" s="262"/>
      <c r="K336" s="262"/>
      <c r="L336" s="265"/>
    </row>
    <row r="337" spans="1:12" x14ac:dyDescent="0.2">
      <c r="A337" s="405"/>
      <c r="B337" s="405"/>
      <c r="C337" s="405"/>
      <c r="D337" s="262"/>
      <c r="E337" s="262"/>
      <c r="F337" s="262"/>
      <c r="G337" s="262"/>
      <c r="H337" s="262"/>
      <c r="I337" s="262"/>
      <c r="J337" s="262"/>
      <c r="K337" s="262"/>
      <c r="L337" s="265"/>
    </row>
    <row r="338" spans="1:12" x14ac:dyDescent="0.2">
      <c r="A338" s="405"/>
      <c r="B338" s="405"/>
      <c r="C338" s="405"/>
      <c r="D338" s="262"/>
      <c r="E338" s="262"/>
      <c r="F338" s="262"/>
      <c r="G338" s="262"/>
      <c r="H338" s="262"/>
      <c r="I338" s="262"/>
      <c r="J338" s="262"/>
      <c r="K338" s="262"/>
      <c r="L338" s="265"/>
    </row>
    <row r="339" spans="1:12" x14ac:dyDescent="0.2">
      <c r="A339" s="405"/>
      <c r="B339" s="405"/>
      <c r="C339" s="405"/>
      <c r="D339" s="262"/>
      <c r="E339" s="262"/>
      <c r="F339" s="262"/>
      <c r="G339" s="262"/>
      <c r="H339" s="262"/>
      <c r="I339" s="262"/>
      <c r="J339" s="262"/>
      <c r="K339" s="262"/>
      <c r="L339" s="265"/>
    </row>
    <row r="340" spans="1:12" x14ac:dyDescent="0.2">
      <c r="A340" s="405"/>
      <c r="B340" s="405"/>
      <c r="C340" s="405"/>
      <c r="D340" s="262"/>
      <c r="E340" s="262"/>
      <c r="F340" s="262"/>
      <c r="G340" s="262"/>
      <c r="H340" s="262"/>
      <c r="I340" s="262"/>
      <c r="J340" s="262"/>
      <c r="K340" s="262"/>
      <c r="L340" s="265"/>
    </row>
    <row r="341" spans="1:12" x14ac:dyDescent="0.2">
      <c r="A341" s="405"/>
      <c r="B341" s="405"/>
      <c r="C341" s="405"/>
      <c r="D341" s="262"/>
      <c r="E341" s="262"/>
      <c r="F341" s="262"/>
      <c r="G341" s="262"/>
      <c r="H341" s="262"/>
      <c r="I341" s="262"/>
      <c r="J341" s="262"/>
      <c r="K341" s="262"/>
      <c r="L341" s="265"/>
    </row>
    <row r="342" spans="1:12" x14ac:dyDescent="0.2">
      <c r="A342" s="405"/>
      <c r="B342" s="405"/>
      <c r="C342" s="405"/>
      <c r="D342" s="262"/>
      <c r="E342" s="262"/>
      <c r="F342" s="262"/>
      <c r="G342" s="262"/>
      <c r="H342" s="262"/>
      <c r="I342" s="262"/>
      <c r="J342" s="262"/>
      <c r="K342" s="262"/>
      <c r="L342" s="265"/>
    </row>
    <row r="343" spans="1:12" x14ac:dyDescent="0.2">
      <c r="A343" s="405"/>
      <c r="B343" s="405"/>
      <c r="C343" s="405"/>
      <c r="D343" s="262"/>
      <c r="E343" s="262"/>
      <c r="F343" s="262"/>
      <c r="G343" s="262"/>
      <c r="H343" s="262"/>
      <c r="I343" s="262"/>
      <c r="J343" s="262"/>
      <c r="K343" s="262"/>
      <c r="L343" s="265"/>
    </row>
    <row r="344" spans="1:12" x14ac:dyDescent="0.2">
      <c r="A344" s="405"/>
      <c r="B344" s="405"/>
      <c r="C344" s="405"/>
      <c r="D344" s="262"/>
      <c r="E344" s="262"/>
      <c r="F344" s="262"/>
      <c r="G344" s="262"/>
      <c r="H344" s="262"/>
      <c r="I344" s="262"/>
      <c r="J344" s="262"/>
      <c r="K344" s="262"/>
      <c r="L344" s="265"/>
    </row>
    <row r="345" spans="1:12" x14ac:dyDescent="0.2">
      <c r="A345" s="405"/>
      <c r="B345" s="405"/>
      <c r="C345" s="405"/>
      <c r="D345" s="262"/>
      <c r="E345" s="262"/>
      <c r="F345" s="262"/>
      <c r="G345" s="262"/>
      <c r="H345" s="262"/>
      <c r="I345" s="262"/>
      <c r="J345" s="262"/>
      <c r="K345" s="262"/>
      <c r="L345" s="265"/>
    </row>
    <row r="346" spans="1:12" x14ac:dyDescent="0.2">
      <c r="A346" s="405"/>
      <c r="B346" s="405"/>
      <c r="C346" s="405"/>
      <c r="D346" s="262"/>
      <c r="E346" s="262"/>
      <c r="F346" s="262"/>
      <c r="G346" s="262"/>
      <c r="H346" s="262"/>
      <c r="I346" s="262"/>
      <c r="J346" s="262"/>
      <c r="K346" s="262"/>
      <c r="L346" s="265"/>
    </row>
    <row r="347" spans="1:12" x14ac:dyDescent="0.2">
      <c r="A347" s="405"/>
      <c r="B347" s="405"/>
      <c r="C347" s="405"/>
      <c r="D347" s="262"/>
      <c r="E347" s="262"/>
      <c r="F347" s="262"/>
      <c r="G347" s="262"/>
      <c r="H347" s="262"/>
      <c r="I347" s="262"/>
      <c r="J347" s="262"/>
      <c r="K347" s="262"/>
      <c r="L347" s="265"/>
    </row>
    <row r="348" spans="1:12" x14ac:dyDescent="0.2">
      <c r="A348" s="405"/>
      <c r="B348" s="405"/>
      <c r="C348" s="405"/>
      <c r="D348" s="262"/>
      <c r="E348" s="262"/>
      <c r="F348" s="262"/>
      <c r="G348" s="262"/>
      <c r="H348" s="262"/>
      <c r="I348" s="262"/>
      <c r="J348" s="262"/>
      <c r="K348" s="262"/>
      <c r="L348" s="265"/>
    </row>
    <row r="349" spans="1:12" x14ac:dyDescent="0.2">
      <c r="A349" s="405"/>
      <c r="B349" s="405"/>
      <c r="C349" s="405"/>
      <c r="D349" s="262"/>
      <c r="E349" s="262"/>
      <c r="F349" s="262"/>
      <c r="G349" s="262"/>
      <c r="H349" s="262"/>
      <c r="I349" s="262"/>
      <c r="J349" s="262"/>
      <c r="K349" s="262"/>
      <c r="L349" s="265"/>
    </row>
    <row r="350" spans="1:12" x14ac:dyDescent="0.2">
      <c r="A350" s="405"/>
      <c r="B350" s="405"/>
      <c r="C350" s="405"/>
      <c r="D350" s="262"/>
      <c r="E350" s="262"/>
      <c r="F350" s="262"/>
      <c r="G350" s="262"/>
      <c r="H350" s="262"/>
      <c r="I350" s="262"/>
      <c r="J350" s="262"/>
      <c r="K350" s="262"/>
      <c r="L350" s="265"/>
    </row>
    <row r="351" spans="1:12" x14ac:dyDescent="0.2">
      <c r="A351" s="405"/>
      <c r="B351" s="405"/>
      <c r="C351" s="405"/>
      <c r="D351" s="262"/>
      <c r="E351" s="262"/>
      <c r="F351" s="262"/>
      <c r="G351" s="262"/>
      <c r="H351" s="262"/>
      <c r="I351" s="262"/>
      <c r="J351" s="262"/>
      <c r="K351" s="262"/>
      <c r="L351" s="265"/>
    </row>
    <row r="352" spans="1:12" x14ac:dyDescent="0.2">
      <c r="A352" s="405"/>
      <c r="B352" s="405"/>
      <c r="C352" s="405"/>
      <c r="D352" s="262"/>
      <c r="E352" s="262"/>
      <c r="F352" s="262"/>
      <c r="G352" s="262"/>
      <c r="H352" s="262"/>
      <c r="I352" s="262"/>
      <c r="J352" s="262"/>
      <c r="K352" s="262"/>
      <c r="L352" s="265"/>
    </row>
    <row r="353" spans="1:12" x14ac:dyDescent="0.2">
      <c r="A353" s="405"/>
      <c r="B353" s="405"/>
      <c r="C353" s="405"/>
      <c r="D353" s="262"/>
      <c r="E353" s="262"/>
      <c r="F353" s="262"/>
      <c r="G353" s="262"/>
      <c r="H353" s="262"/>
      <c r="I353" s="262"/>
      <c r="J353" s="262"/>
      <c r="K353" s="262"/>
      <c r="L353" s="265"/>
    </row>
    <row r="354" spans="1:12" x14ac:dyDescent="0.2">
      <c r="A354" s="405"/>
      <c r="B354" s="405"/>
      <c r="C354" s="405"/>
      <c r="D354" s="262"/>
      <c r="E354" s="262"/>
      <c r="F354" s="262"/>
      <c r="G354" s="262"/>
      <c r="H354" s="262"/>
      <c r="I354" s="262"/>
      <c r="J354" s="262"/>
      <c r="K354" s="262"/>
      <c r="L354" s="265"/>
    </row>
    <row r="355" spans="1:12" x14ac:dyDescent="0.2">
      <c r="A355" s="405"/>
      <c r="B355" s="405"/>
      <c r="C355" s="405"/>
      <c r="D355" s="262"/>
      <c r="E355" s="262"/>
      <c r="F355" s="262"/>
      <c r="G355" s="262"/>
      <c r="H355" s="262"/>
      <c r="I355" s="262"/>
      <c r="J355" s="262"/>
      <c r="K355" s="262"/>
      <c r="L355" s="265"/>
    </row>
    <row r="356" spans="1:12" x14ac:dyDescent="0.2">
      <c r="A356" s="405"/>
      <c r="B356" s="405"/>
      <c r="C356" s="405"/>
      <c r="D356" s="262"/>
      <c r="E356" s="262"/>
      <c r="F356" s="262"/>
      <c r="G356" s="262"/>
      <c r="H356" s="262"/>
      <c r="I356" s="262"/>
      <c r="J356" s="262"/>
      <c r="K356" s="262"/>
      <c r="L356" s="265"/>
    </row>
    <row r="357" spans="1:12" x14ac:dyDescent="0.2">
      <c r="A357" s="405"/>
      <c r="B357" s="405"/>
      <c r="C357" s="405"/>
      <c r="D357" s="262"/>
      <c r="E357" s="262"/>
      <c r="F357" s="262"/>
      <c r="G357" s="262"/>
      <c r="H357" s="262"/>
      <c r="I357" s="262"/>
      <c r="J357" s="262"/>
      <c r="K357" s="262"/>
      <c r="L357" s="265"/>
    </row>
    <row r="358" spans="1:12" x14ac:dyDescent="0.2">
      <c r="A358" s="405"/>
      <c r="B358" s="405"/>
      <c r="C358" s="405"/>
      <c r="D358" s="262"/>
      <c r="E358" s="262"/>
      <c r="F358" s="262"/>
      <c r="G358" s="262"/>
      <c r="H358" s="262"/>
      <c r="I358" s="262"/>
      <c r="J358" s="262"/>
      <c r="K358" s="262"/>
      <c r="L358" s="265"/>
    </row>
    <row r="359" spans="1:12" x14ac:dyDescent="0.2">
      <c r="A359" s="405"/>
      <c r="B359" s="405"/>
      <c r="C359" s="405"/>
      <c r="D359" s="262"/>
      <c r="E359" s="262"/>
      <c r="F359" s="262"/>
      <c r="G359" s="262"/>
      <c r="H359" s="262"/>
      <c r="I359" s="262"/>
      <c r="J359" s="262"/>
      <c r="K359" s="262"/>
      <c r="L359" s="265"/>
    </row>
    <row r="360" spans="1:12" x14ac:dyDescent="0.2">
      <c r="A360" s="405"/>
      <c r="B360" s="405"/>
      <c r="C360" s="405"/>
      <c r="D360" s="262"/>
      <c r="E360" s="262"/>
      <c r="F360" s="262"/>
      <c r="G360" s="262"/>
      <c r="H360" s="262"/>
      <c r="I360" s="262"/>
      <c r="J360" s="262"/>
      <c r="K360" s="262"/>
      <c r="L360" s="265"/>
    </row>
    <row r="361" spans="1:12" x14ac:dyDescent="0.2">
      <c r="A361" s="405"/>
      <c r="B361" s="405"/>
      <c r="C361" s="405"/>
      <c r="D361" s="262"/>
      <c r="E361" s="262"/>
      <c r="F361" s="262"/>
      <c r="G361" s="262"/>
      <c r="H361" s="262"/>
      <c r="I361" s="262"/>
      <c r="J361" s="262"/>
      <c r="K361" s="262"/>
      <c r="L361" s="265"/>
    </row>
    <row r="362" spans="1:12" x14ac:dyDescent="0.2">
      <c r="A362" s="405"/>
      <c r="B362" s="405"/>
      <c r="C362" s="405"/>
      <c r="D362" s="262"/>
      <c r="E362" s="262"/>
      <c r="F362" s="262"/>
      <c r="G362" s="262"/>
      <c r="H362" s="262"/>
      <c r="I362" s="262"/>
      <c r="J362" s="262"/>
      <c r="K362" s="262"/>
      <c r="L362" s="265"/>
    </row>
    <row r="363" spans="1:12" x14ac:dyDescent="0.2">
      <c r="A363" s="405"/>
      <c r="B363" s="405"/>
      <c r="C363" s="405"/>
      <c r="D363" s="262"/>
      <c r="E363" s="262"/>
      <c r="F363" s="262"/>
      <c r="G363" s="262"/>
      <c r="H363" s="262"/>
      <c r="I363" s="262"/>
      <c r="J363" s="262"/>
      <c r="K363" s="262"/>
      <c r="L363" s="265"/>
    </row>
    <row r="364" spans="1:12" x14ac:dyDescent="0.2">
      <c r="A364" s="405"/>
      <c r="B364" s="405"/>
      <c r="C364" s="405"/>
      <c r="D364" s="262"/>
      <c r="E364" s="262"/>
      <c r="F364" s="262"/>
      <c r="G364" s="262"/>
      <c r="H364" s="262"/>
      <c r="I364" s="262"/>
      <c r="J364" s="262"/>
      <c r="K364" s="262"/>
      <c r="L364" s="265"/>
    </row>
    <row r="365" spans="1:12" x14ac:dyDescent="0.2">
      <c r="A365" s="405"/>
      <c r="B365" s="405"/>
      <c r="C365" s="405"/>
      <c r="D365" s="262"/>
      <c r="E365" s="262"/>
      <c r="F365" s="262"/>
      <c r="G365" s="262"/>
      <c r="H365" s="262"/>
      <c r="I365" s="262"/>
      <c r="J365" s="262"/>
      <c r="K365" s="262"/>
      <c r="L365" s="265"/>
    </row>
    <row r="366" spans="1:12" x14ac:dyDescent="0.2">
      <c r="A366" s="405"/>
      <c r="B366" s="405"/>
      <c r="C366" s="405"/>
      <c r="D366" s="262"/>
      <c r="E366" s="262"/>
      <c r="F366" s="262"/>
      <c r="G366" s="262"/>
      <c r="H366" s="262"/>
      <c r="I366" s="262"/>
      <c r="J366" s="262"/>
      <c r="K366" s="262"/>
      <c r="L366" s="265"/>
    </row>
    <row r="367" spans="1:12" x14ac:dyDescent="0.2">
      <c r="A367" s="405"/>
      <c r="B367" s="405"/>
      <c r="C367" s="405"/>
      <c r="D367" s="262"/>
      <c r="E367" s="262"/>
      <c r="F367" s="262"/>
      <c r="G367" s="262"/>
      <c r="H367" s="262"/>
      <c r="I367" s="262"/>
      <c r="J367" s="262"/>
      <c r="K367" s="262"/>
      <c r="L367" s="265"/>
    </row>
    <row r="368" spans="1:12" x14ac:dyDescent="0.2">
      <c r="A368" s="405"/>
      <c r="B368" s="405"/>
      <c r="C368" s="405"/>
      <c r="D368" s="262"/>
      <c r="E368" s="262"/>
      <c r="F368" s="262"/>
      <c r="G368" s="262"/>
      <c r="H368" s="262"/>
      <c r="I368" s="262"/>
      <c r="J368" s="262"/>
      <c r="K368" s="262"/>
      <c r="L368" s="265"/>
    </row>
    <row r="369" spans="1:12" x14ac:dyDescent="0.2">
      <c r="A369" s="405"/>
      <c r="B369" s="405"/>
      <c r="C369" s="405"/>
      <c r="D369" s="262"/>
      <c r="E369" s="262"/>
      <c r="F369" s="262"/>
      <c r="G369" s="262"/>
      <c r="H369" s="262"/>
      <c r="I369" s="262"/>
      <c r="J369" s="262"/>
      <c r="K369" s="262"/>
      <c r="L369" s="265"/>
    </row>
    <row r="370" spans="1:12" x14ac:dyDescent="0.2">
      <c r="A370" s="405"/>
      <c r="B370" s="405"/>
      <c r="C370" s="405"/>
      <c r="D370" s="262"/>
      <c r="E370" s="262"/>
      <c r="F370" s="262"/>
      <c r="G370" s="262"/>
      <c r="H370" s="262"/>
      <c r="I370" s="262"/>
      <c r="J370" s="262"/>
      <c r="K370" s="262"/>
      <c r="L370" s="265"/>
    </row>
    <row r="371" spans="1:12" x14ac:dyDescent="0.2">
      <c r="A371" s="405"/>
      <c r="B371" s="405"/>
      <c r="C371" s="405"/>
      <c r="D371" s="262"/>
      <c r="E371" s="262"/>
      <c r="F371" s="262"/>
      <c r="G371" s="262"/>
      <c r="H371" s="262"/>
      <c r="I371" s="262"/>
      <c r="J371" s="262"/>
      <c r="K371" s="262"/>
      <c r="L371" s="265"/>
    </row>
    <row r="372" spans="1:12" x14ac:dyDescent="0.2">
      <c r="A372" s="405"/>
      <c r="B372" s="405"/>
      <c r="C372" s="405"/>
      <c r="D372" s="262"/>
      <c r="E372" s="262"/>
      <c r="F372" s="262"/>
      <c r="G372" s="262"/>
      <c r="H372" s="262"/>
      <c r="I372" s="262"/>
      <c r="J372" s="262"/>
      <c r="K372" s="262"/>
      <c r="L372" s="265"/>
    </row>
    <row r="373" spans="1:12" x14ac:dyDescent="0.2">
      <c r="A373" s="405"/>
      <c r="B373" s="405"/>
      <c r="C373" s="405"/>
      <c r="D373" s="262"/>
      <c r="E373" s="262"/>
      <c r="F373" s="262"/>
      <c r="G373" s="262"/>
      <c r="H373" s="262"/>
      <c r="I373" s="262"/>
      <c r="J373" s="262"/>
      <c r="K373" s="262"/>
      <c r="L373" s="265"/>
    </row>
    <row r="374" spans="1:12" x14ac:dyDescent="0.2">
      <c r="A374" s="405"/>
      <c r="B374" s="405"/>
      <c r="C374" s="405"/>
      <c r="D374" s="262"/>
      <c r="E374" s="262"/>
      <c r="F374" s="262"/>
      <c r="G374" s="262"/>
      <c r="H374" s="262"/>
      <c r="I374" s="262"/>
      <c r="J374" s="262"/>
      <c r="K374" s="262"/>
      <c r="L374" s="265"/>
    </row>
    <row r="375" spans="1:12" x14ac:dyDescent="0.2">
      <c r="A375" s="405"/>
      <c r="B375" s="405"/>
      <c r="C375" s="405"/>
      <c r="D375" s="262"/>
      <c r="E375" s="262"/>
      <c r="F375" s="262"/>
      <c r="G375" s="262"/>
      <c r="H375" s="262"/>
      <c r="I375" s="262"/>
      <c r="J375" s="262"/>
      <c r="K375" s="262"/>
      <c r="L375" s="265"/>
    </row>
    <row r="376" spans="1:12" x14ac:dyDescent="0.2">
      <c r="A376" s="405"/>
      <c r="B376" s="405"/>
      <c r="C376" s="405"/>
      <c r="D376" s="262"/>
      <c r="E376" s="262"/>
      <c r="F376" s="262"/>
      <c r="G376" s="262"/>
      <c r="H376" s="262"/>
      <c r="I376" s="262"/>
      <c r="J376" s="262"/>
      <c r="K376" s="262"/>
      <c r="L376" s="265"/>
    </row>
    <row r="377" spans="1:12" x14ac:dyDescent="0.2">
      <c r="A377" s="405"/>
      <c r="B377" s="405"/>
      <c r="C377" s="405"/>
      <c r="D377" s="262"/>
      <c r="E377" s="262"/>
      <c r="F377" s="262"/>
      <c r="G377" s="262"/>
      <c r="H377" s="262"/>
      <c r="I377" s="262"/>
      <c r="J377" s="262"/>
      <c r="K377" s="262"/>
      <c r="L377" s="265"/>
    </row>
    <row r="378" spans="1:12" x14ac:dyDescent="0.2">
      <c r="A378" s="405"/>
      <c r="B378" s="405"/>
      <c r="C378" s="405"/>
      <c r="D378" s="262"/>
      <c r="E378" s="262"/>
      <c r="F378" s="262"/>
      <c r="G378" s="262"/>
      <c r="H378" s="262"/>
      <c r="I378" s="262"/>
      <c r="J378" s="262"/>
      <c r="K378" s="262"/>
      <c r="L378" s="265"/>
    </row>
    <row r="379" spans="1:12" x14ac:dyDescent="0.2">
      <c r="A379" s="405"/>
      <c r="B379" s="405"/>
      <c r="C379" s="405"/>
      <c r="D379" s="262"/>
      <c r="E379" s="262"/>
      <c r="F379" s="262"/>
      <c r="G379" s="262"/>
      <c r="H379" s="262"/>
      <c r="I379" s="262"/>
      <c r="J379" s="262"/>
      <c r="K379" s="262"/>
      <c r="L379" s="265"/>
    </row>
    <row r="380" spans="1:12" x14ac:dyDescent="0.2">
      <c r="A380" s="405"/>
      <c r="B380" s="405"/>
      <c r="C380" s="405"/>
      <c r="D380" s="262"/>
      <c r="E380" s="262"/>
      <c r="F380" s="262"/>
      <c r="G380" s="262"/>
      <c r="H380" s="262"/>
      <c r="I380" s="262"/>
      <c r="J380" s="262"/>
      <c r="K380" s="262"/>
      <c r="L380" s="265"/>
    </row>
    <row r="381" spans="1:12" x14ac:dyDescent="0.2">
      <c r="A381" s="405"/>
      <c r="B381" s="405"/>
      <c r="C381" s="405"/>
      <c r="D381" s="262"/>
      <c r="E381" s="262"/>
      <c r="F381" s="262"/>
      <c r="G381" s="262"/>
      <c r="H381" s="262"/>
      <c r="I381" s="262"/>
      <c r="J381" s="262"/>
      <c r="K381" s="262"/>
      <c r="L381" s="265"/>
    </row>
    <row r="382" spans="1:12" x14ac:dyDescent="0.2">
      <c r="A382" s="405"/>
      <c r="B382" s="405"/>
      <c r="C382" s="405"/>
      <c r="D382" s="262"/>
      <c r="E382" s="262"/>
      <c r="F382" s="262"/>
      <c r="G382" s="262"/>
      <c r="H382" s="262"/>
      <c r="I382" s="262"/>
      <c r="J382" s="262"/>
      <c r="K382" s="262"/>
      <c r="L382" s="265"/>
    </row>
    <row r="383" spans="1:12" x14ac:dyDescent="0.2">
      <c r="A383" s="405"/>
      <c r="B383" s="405"/>
      <c r="C383" s="405"/>
      <c r="D383" s="262"/>
      <c r="E383" s="262"/>
      <c r="F383" s="262"/>
      <c r="G383" s="262"/>
      <c r="H383" s="262"/>
      <c r="I383" s="262"/>
      <c r="J383" s="262"/>
      <c r="K383" s="262"/>
      <c r="L383" s="265"/>
    </row>
    <row r="384" spans="1:12" x14ac:dyDescent="0.2">
      <c r="A384" s="405"/>
      <c r="B384" s="405"/>
      <c r="C384" s="405"/>
      <c r="D384" s="262"/>
      <c r="E384" s="262"/>
      <c r="F384" s="262"/>
      <c r="G384" s="262"/>
      <c r="H384" s="262"/>
      <c r="I384" s="262"/>
      <c r="J384" s="262"/>
      <c r="K384" s="262"/>
      <c r="L384" s="265"/>
    </row>
    <row r="385" spans="1:12" x14ac:dyDescent="0.2">
      <c r="A385" s="405"/>
      <c r="B385" s="405"/>
      <c r="C385" s="405"/>
      <c r="D385" s="262"/>
      <c r="E385" s="262"/>
      <c r="F385" s="262"/>
      <c r="G385" s="262"/>
      <c r="H385" s="262"/>
      <c r="I385" s="262"/>
      <c r="J385" s="262"/>
      <c r="K385" s="262"/>
      <c r="L385" s="265"/>
    </row>
    <row r="386" spans="1:12" x14ac:dyDescent="0.2">
      <c r="A386" s="405"/>
      <c r="B386" s="405"/>
      <c r="C386" s="405"/>
      <c r="D386" s="262"/>
      <c r="E386" s="262"/>
      <c r="F386" s="262"/>
      <c r="G386" s="262"/>
      <c r="H386" s="262"/>
      <c r="I386" s="262"/>
      <c r="J386" s="262"/>
      <c r="K386" s="262"/>
      <c r="L386" s="265"/>
    </row>
    <row r="387" spans="1:12" x14ac:dyDescent="0.2">
      <c r="A387" s="405"/>
      <c r="B387" s="405"/>
      <c r="C387" s="405"/>
      <c r="D387" s="262"/>
      <c r="E387" s="262"/>
      <c r="F387" s="262"/>
      <c r="G387" s="262"/>
      <c r="H387" s="262"/>
      <c r="I387" s="262"/>
      <c r="J387" s="262"/>
      <c r="K387" s="262"/>
      <c r="L387" s="265"/>
    </row>
    <row r="388" spans="1:12" x14ac:dyDescent="0.2">
      <c r="A388" s="405"/>
      <c r="B388" s="405"/>
      <c r="C388" s="405"/>
      <c r="D388" s="262"/>
      <c r="E388" s="262"/>
      <c r="F388" s="262"/>
      <c r="G388" s="262"/>
      <c r="H388" s="262"/>
      <c r="I388" s="262"/>
      <c r="J388" s="262"/>
      <c r="K388" s="262"/>
      <c r="L388" s="265"/>
    </row>
    <row r="389" spans="1:12" x14ac:dyDescent="0.2">
      <c r="A389" s="405"/>
      <c r="B389" s="405"/>
      <c r="C389" s="405"/>
      <c r="D389" s="262"/>
      <c r="E389" s="262"/>
      <c r="F389" s="262"/>
      <c r="G389" s="262"/>
      <c r="H389" s="262"/>
      <c r="I389" s="262"/>
      <c r="J389" s="262"/>
      <c r="K389" s="262"/>
      <c r="L389" s="265"/>
    </row>
    <row r="390" spans="1:12" x14ac:dyDescent="0.2">
      <c r="A390" s="405"/>
      <c r="B390" s="405"/>
      <c r="C390" s="405"/>
      <c r="D390" s="262"/>
      <c r="E390" s="262"/>
      <c r="F390" s="262"/>
      <c r="G390" s="262"/>
      <c r="H390" s="262"/>
      <c r="I390" s="262"/>
      <c r="J390" s="262"/>
      <c r="K390" s="262"/>
      <c r="L390" s="265"/>
    </row>
    <row r="391" spans="1:12" x14ac:dyDescent="0.2">
      <c r="A391" s="405"/>
      <c r="B391" s="405"/>
      <c r="C391" s="405"/>
      <c r="D391" s="262"/>
      <c r="E391" s="262"/>
      <c r="F391" s="262"/>
      <c r="G391" s="262"/>
      <c r="H391" s="262"/>
      <c r="I391" s="262"/>
      <c r="J391" s="262"/>
      <c r="K391" s="262"/>
      <c r="L391" s="265"/>
    </row>
    <row r="392" spans="1:12" x14ac:dyDescent="0.2">
      <c r="A392" s="405"/>
      <c r="B392" s="405"/>
      <c r="C392" s="405"/>
      <c r="D392" s="262"/>
      <c r="E392" s="262"/>
      <c r="F392" s="262"/>
      <c r="G392" s="262"/>
      <c r="H392" s="262"/>
      <c r="I392" s="262"/>
      <c r="J392" s="262"/>
      <c r="K392" s="262"/>
      <c r="L392" s="265"/>
    </row>
    <row r="393" spans="1:12" x14ac:dyDescent="0.2">
      <c r="A393" s="405"/>
      <c r="B393" s="405"/>
      <c r="C393" s="405"/>
      <c r="D393" s="262"/>
      <c r="E393" s="262"/>
      <c r="F393" s="262"/>
      <c r="G393" s="262"/>
      <c r="H393" s="262"/>
      <c r="I393" s="262"/>
      <c r="J393" s="262"/>
      <c r="K393" s="262"/>
      <c r="L393" s="265"/>
    </row>
    <row r="394" spans="1:12" x14ac:dyDescent="0.2">
      <c r="A394" s="405"/>
      <c r="B394" s="405"/>
      <c r="C394" s="405"/>
      <c r="D394" s="262"/>
      <c r="E394" s="262"/>
      <c r="F394" s="262"/>
      <c r="G394" s="262"/>
      <c r="H394" s="262"/>
      <c r="I394" s="262"/>
      <c r="J394" s="262"/>
      <c r="K394" s="262"/>
      <c r="L394" s="265"/>
    </row>
    <row r="395" spans="1:12" x14ac:dyDescent="0.2">
      <c r="A395" s="405"/>
      <c r="B395" s="405"/>
      <c r="C395" s="405"/>
      <c r="D395" s="262"/>
      <c r="E395" s="262"/>
      <c r="F395" s="262"/>
      <c r="G395" s="262"/>
      <c r="H395" s="262"/>
      <c r="I395" s="262"/>
      <c r="J395" s="262"/>
      <c r="K395" s="262"/>
      <c r="L395" s="265"/>
    </row>
    <row r="396" spans="1:12" x14ac:dyDescent="0.2">
      <c r="A396" s="405"/>
      <c r="B396" s="405"/>
      <c r="C396" s="405"/>
      <c r="D396" s="262"/>
      <c r="E396" s="262"/>
      <c r="F396" s="262"/>
      <c r="G396" s="262"/>
      <c r="H396" s="262"/>
      <c r="I396" s="262"/>
      <c r="J396" s="262"/>
      <c r="K396" s="262"/>
      <c r="L396" s="265"/>
    </row>
    <row r="397" spans="1:12" x14ac:dyDescent="0.2">
      <c r="A397" s="405"/>
      <c r="B397" s="405"/>
      <c r="C397" s="405"/>
      <c r="D397" s="262"/>
      <c r="E397" s="262"/>
      <c r="F397" s="262"/>
      <c r="G397" s="262"/>
      <c r="H397" s="262"/>
      <c r="I397" s="262"/>
      <c r="J397" s="262"/>
      <c r="K397" s="262"/>
      <c r="L397" s="265"/>
    </row>
    <row r="398" spans="1:12" x14ac:dyDescent="0.2">
      <c r="A398" s="405"/>
      <c r="B398" s="405"/>
      <c r="C398" s="405"/>
      <c r="D398" s="262"/>
      <c r="E398" s="262"/>
      <c r="F398" s="262"/>
      <c r="G398" s="262"/>
      <c r="H398" s="262"/>
      <c r="I398" s="262"/>
      <c r="J398" s="262"/>
      <c r="K398" s="262"/>
      <c r="L398" s="265"/>
    </row>
    <row r="399" spans="1:12" x14ac:dyDescent="0.2">
      <c r="A399" s="405"/>
      <c r="B399" s="405"/>
      <c r="C399" s="405"/>
      <c r="D399" s="262"/>
      <c r="E399" s="262"/>
      <c r="F399" s="262"/>
      <c r="G399" s="262"/>
      <c r="H399" s="262"/>
      <c r="I399" s="262"/>
      <c r="J399" s="262"/>
      <c r="K399" s="262"/>
      <c r="L399" s="265"/>
    </row>
    <row r="400" spans="1:12" x14ac:dyDescent="0.2">
      <c r="A400" s="405"/>
      <c r="B400" s="405"/>
      <c r="C400" s="405"/>
      <c r="D400" s="262"/>
      <c r="E400" s="262"/>
      <c r="F400" s="262"/>
      <c r="G400" s="262"/>
      <c r="H400" s="262"/>
      <c r="I400" s="262"/>
      <c r="J400" s="262"/>
      <c r="K400" s="262"/>
      <c r="L400" s="265"/>
    </row>
    <row r="401" spans="1:12" x14ac:dyDescent="0.2">
      <c r="A401" s="405"/>
      <c r="B401" s="405"/>
      <c r="C401" s="405"/>
      <c r="D401" s="262"/>
      <c r="E401" s="262"/>
      <c r="F401" s="262"/>
      <c r="G401" s="262"/>
      <c r="H401" s="262"/>
      <c r="I401" s="262"/>
      <c r="J401" s="262"/>
      <c r="K401" s="262"/>
      <c r="L401" s="265"/>
    </row>
    <row r="402" spans="1:12" x14ac:dyDescent="0.2">
      <c r="A402" s="405"/>
      <c r="B402" s="405"/>
      <c r="C402" s="405"/>
      <c r="D402" s="262"/>
      <c r="E402" s="262"/>
      <c r="F402" s="262"/>
      <c r="G402" s="262"/>
      <c r="H402" s="262"/>
      <c r="I402" s="262"/>
      <c r="J402" s="262"/>
      <c r="K402" s="262"/>
      <c r="L402" s="265"/>
    </row>
    <row r="403" spans="1:12" x14ac:dyDescent="0.2">
      <c r="A403" s="405"/>
      <c r="B403" s="405"/>
      <c r="C403" s="405"/>
      <c r="D403" s="262"/>
      <c r="E403" s="262"/>
      <c r="F403" s="262"/>
      <c r="G403" s="262"/>
      <c r="H403" s="262"/>
      <c r="I403" s="262"/>
      <c r="J403" s="262"/>
      <c r="K403" s="262"/>
      <c r="L403" s="265"/>
    </row>
    <row r="404" spans="1:12" x14ac:dyDescent="0.2">
      <c r="A404" s="405"/>
      <c r="B404" s="405"/>
      <c r="C404" s="405"/>
      <c r="D404" s="262"/>
      <c r="E404" s="262"/>
      <c r="F404" s="262"/>
      <c r="G404" s="262"/>
      <c r="H404" s="262"/>
      <c r="I404" s="262"/>
      <c r="J404" s="262"/>
      <c r="K404" s="262"/>
      <c r="L404" s="265"/>
    </row>
    <row r="405" spans="1:12" x14ac:dyDescent="0.2">
      <c r="A405" s="405"/>
      <c r="B405" s="405"/>
      <c r="C405" s="405"/>
      <c r="D405" s="262"/>
      <c r="E405" s="262"/>
      <c r="F405" s="262"/>
      <c r="G405" s="262"/>
      <c r="H405" s="262"/>
      <c r="I405" s="262"/>
      <c r="J405" s="262"/>
      <c r="K405" s="262"/>
      <c r="L405" s="265"/>
    </row>
    <row r="406" spans="1:12" x14ac:dyDescent="0.2">
      <c r="A406" s="405"/>
      <c r="B406" s="405"/>
      <c r="C406" s="405"/>
      <c r="D406" s="262"/>
      <c r="E406" s="262"/>
      <c r="F406" s="262"/>
      <c r="G406" s="262"/>
      <c r="H406" s="262"/>
      <c r="I406" s="262"/>
      <c r="J406" s="262"/>
      <c r="K406" s="262"/>
      <c r="L406" s="265"/>
    </row>
    <row r="407" spans="1:12" x14ac:dyDescent="0.2">
      <c r="A407" s="405"/>
      <c r="B407" s="405"/>
      <c r="C407" s="405"/>
      <c r="D407" s="262"/>
      <c r="E407" s="262"/>
      <c r="F407" s="262"/>
      <c r="G407" s="262"/>
      <c r="H407" s="262"/>
      <c r="I407" s="262"/>
      <c r="J407" s="262"/>
      <c r="K407" s="262"/>
      <c r="L407" s="265"/>
    </row>
    <row r="408" spans="1:12" x14ac:dyDescent="0.2">
      <c r="A408" s="405"/>
      <c r="B408" s="405"/>
      <c r="C408" s="405"/>
      <c r="D408" s="262"/>
      <c r="E408" s="262"/>
      <c r="F408" s="262"/>
      <c r="G408" s="262"/>
      <c r="H408" s="262"/>
      <c r="I408" s="262"/>
      <c r="J408" s="262"/>
      <c r="K408" s="262"/>
      <c r="L408" s="265"/>
    </row>
    <row r="409" spans="1:12" x14ac:dyDescent="0.2">
      <c r="A409" s="405"/>
      <c r="B409" s="405"/>
      <c r="C409" s="405"/>
      <c r="D409" s="262"/>
      <c r="E409" s="262"/>
      <c r="F409" s="262"/>
      <c r="G409" s="262"/>
      <c r="H409" s="262"/>
      <c r="I409" s="262"/>
      <c r="J409" s="262"/>
      <c r="K409" s="262"/>
      <c r="L409" s="265"/>
    </row>
    <row r="410" spans="1:12" x14ac:dyDescent="0.2">
      <c r="A410" s="405"/>
      <c r="B410" s="405"/>
      <c r="C410" s="405"/>
      <c r="D410" s="262"/>
      <c r="E410" s="262"/>
      <c r="F410" s="262"/>
      <c r="G410" s="262"/>
      <c r="H410" s="262"/>
      <c r="I410" s="262"/>
      <c r="J410" s="262"/>
      <c r="K410" s="262"/>
      <c r="L410" s="265"/>
    </row>
    <row r="411" spans="1:12" x14ac:dyDescent="0.2">
      <c r="A411" s="405"/>
      <c r="B411" s="405"/>
      <c r="C411" s="405"/>
      <c r="D411" s="262"/>
      <c r="E411" s="262"/>
      <c r="F411" s="262"/>
      <c r="G411" s="262"/>
      <c r="H411" s="262"/>
      <c r="I411" s="262"/>
      <c r="J411" s="262"/>
      <c r="K411" s="262"/>
      <c r="L411" s="265"/>
    </row>
    <row r="412" spans="1:12" x14ac:dyDescent="0.2">
      <c r="A412" s="405"/>
      <c r="B412" s="405"/>
      <c r="C412" s="405"/>
      <c r="D412" s="262"/>
      <c r="E412" s="262"/>
      <c r="F412" s="262"/>
      <c r="G412" s="262"/>
      <c r="H412" s="262"/>
      <c r="I412" s="262"/>
      <c r="J412" s="262"/>
      <c r="K412" s="262"/>
      <c r="L412" s="265"/>
    </row>
    <row r="413" spans="1:12" x14ac:dyDescent="0.2">
      <c r="A413" s="405"/>
      <c r="B413" s="405"/>
      <c r="C413" s="405"/>
      <c r="D413" s="262"/>
      <c r="E413" s="262"/>
      <c r="F413" s="262"/>
      <c r="G413" s="262"/>
      <c r="H413" s="262"/>
      <c r="I413" s="262"/>
      <c r="J413" s="262"/>
      <c r="K413" s="262"/>
      <c r="L413" s="265"/>
    </row>
    <row r="414" spans="1:12" x14ac:dyDescent="0.2">
      <c r="A414" s="405"/>
      <c r="B414" s="405"/>
      <c r="C414" s="405"/>
      <c r="D414" s="262"/>
      <c r="E414" s="262"/>
      <c r="F414" s="262"/>
      <c r="G414" s="262"/>
      <c r="H414" s="262"/>
      <c r="I414" s="262"/>
      <c r="J414" s="262"/>
      <c r="K414" s="262"/>
      <c r="L414" s="265"/>
    </row>
    <row r="415" spans="1:12" x14ac:dyDescent="0.2">
      <c r="A415" s="405"/>
      <c r="B415" s="405"/>
      <c r="C415" s="405"/>
      <c r="D415" s="262"/>
      <c r="E415" s="262"/>
      <c r="F415" s="262"/>
      <c r="G415" s="262"/>
      <c r="H415" s="262"/>
      <c r="I415" s="262"/>
      <c r="J415" s="262"/>
      <c r="K415" s="262"/>
      <c r="L415" s="265"/>
    </row>
    <row r="416" spans="1:12" x14ac:dyDescent="0.2">
      <c r="A416" s="405"/>
      <c r="B416" s="405"/>
      <c r="C416" s="405"/>
      <c r="D416" s="262"/>
      <c r="E416" s="262"/>
      <c r="F416" s="262"/>
      <c r="G416" s="262"/>
      <c r="H416" s="262"/>
      <c r="I416" s="262"/>
      <c r="J416" s="262"/>
      <c r="K416" s="262"/>
      <c r="L416" s="265"/>
    </row>
    <row r="417" spans="1:12" x14ac:dyDescent="0.2">
      <c r="A417" s="405"/>
      <c r="B417" s="405"/>
      <c r="C417" s="405"/>
      <c r="D417" s="262"/>
      <c r="E417" s="262"/>
      <c r="F417" s="262"/>
      <c r="G417" s="262"/>
      <c r="H417" s="262"/>
      <c r="I417" s="262"/>
      <c r="J417" s="262"/>
      <c r="K417" s="262"/>
      <c r="L417" s="265"/>
    </row>
    <row r="418" spans="1:12" x14ac:dyDescent="0.2">
      <c r="A418" s="405"/>
      <c r="B418" s="405"/>
      <c r="C418" s="405"/>
      <c r="D418" s="262"/>
      <c r="E418" s="262"/>
      <c r="F418" s="262"/>
      <c r="G418" s="262"/>
      <c r="H418" s="262"/>
      <c r="I418" s="262"/>
      <c r="J418" s="262"/>
      <c r="K418" s="262"/>
      <c r="L418" s="265"/>
    </row>
    <row r="419" spans="1:12" x14ac:dyDescent="0.2">
      <c r="A419" s="405"/>
      <c r="B419" s="405"/>
      <c r="C419" s="405"/>
      <c r="D419" s="262"/>
      <c r="E419" s="262"/>
      <c r="F419" s="262"/>
      <c r="G419" s="262"/>
      <c r="H419" s="262"/>
      <c r="I419" s="262"/>
      <c r="J419" s="262"/>
      <c r="K419" s="262"/>
      <c r="L419" s="265"/>
    </row>
    <row r="420" spans="1:12" x14ac:dyDescent="0.2">
      <c r="A420" s="405"/>
      <c r="B420" s="405"/>
      <c r="C420" s="405"/>
      <c r="D420" s="262"/>
      <c r="E420" s="262"/>
      <c r="F420" s="262"/>
      <c r="G420" s="262"/>
      <c r="H420" s="262"/>
      <c r="I420" s="262"/>
      <c r="J420" s="262"/>
      <c r="K420" s="262"/>
      <c r="L420" s="265"/>
    </row>
    <row r="421" spans="1:12" x14ac:dyDescent="0.2">
      <c r="A421" s="405"/>
      <c r="B421" s="405"/>
      <c r="C421" s="405"/>
      <c r="D421" s="262"/>
      <c r="E421" s="262"/>
      <c r="F421" s="262"/>
      <c r="G421" s="262"/>
      <c r="H421" s="262"/>
      <c r="I421" s="262"/>
      <c r="J421" s="262"/>
      <c r="K421" s="262"/>
      <c r="L421" s="265"/>
    </row>
    <row r="422" spans="1:12" x14ac:dyDescent="0.2">
      <c r="A422" s="405"/>
      <c r="B422" s="405"/>
      <c r="C422" s="405"/>
      <c r="D422" s="262"/>
      <c r="E422" s="262"/>
      <c r="F422" s="262"/>
      <c r="G422" s="262"/>
      <c r="H422" s="262"/>
      <c r="I422" s="262"/>
      <c r="J422" s="262"/>
      <c r="K422" s="262"/>
      <c r="L422" s="265"/>
    </row>
    <row r="423" spans="1:12" x14ac:dyDescent="0.2">
      <c r="A423" s="405"/>
      <c r="B423" s="405"/>
      <c r="C423" s="405"/>
      <c r="D423" s="262"/>
      <c r="E423" s="262"/>
      <c r="F423" s="262"/>
      <c r="G423" s="262"/>
      <c r="H423" s="262"/>
      <c r="I423" s="262"/>
      <c r="J423" s="262"/>
      <c r="K423" s="262"/>
      <c r="L423" s="265"/>
    </row>
    <row r="424" spans="1:12" x14ac:dyDescent="0.2">
      <c r="A424" s="405"/>
      <c r="B424" s="405"/>
      <c r="C424" s="405"/>
      <c r="D424" s="262"/>
      <c r="E424" s="262"/>
      <c r="F424" s="262"/>
      <c r="G424" s="262"/>
      <c r="H424" s="262"/>
      <c r="I424" s="262"/>
      <c r="J424" s="262"/>
      <c r="K424" s="262"/>
      <c r="L424" s="265"/>
    </row>
    <row r="425" spans="1:12" x14ac:dyDescent="0.2">
      <c r="A425" s="405"/>
      <c r="B425" s="405"/>
      <c r="C425" s="405"/>
      <c r="D425" s="262"/>
      <c r="E425" s="262"/>
      <c r="F425" s="262"/>
      <c r="G425" s="262"/>
      <c r="H425" s="262"/>
      <c r="I425" s="262"/>
      <c r="J425" s="262"/>
      <c r="K425" s="262"/>
      <c r="L425" s="265"/>
    </row>
    <row r="426" spans="1:12" x14ac:dyDescent="0.2">
      <c r="A426" s="405"/>
      <c r="B426" s="405"/>
      <c r="C426" s="405"/>
      <c r="D426" s="262"/>
      <c r="E426" s="262"/>
      <c r="F426" s="262"/>
      <c r="G426" s="262"/>
      <c r="H426" s="262"/>
      <c r="I426" s="262"/>
      <c r="J426" s="262"/>
      <c r="K426" s="262"/>
      <c r="L426" s="265"/>
    </row>
    <row r="427" spans="1:12" x14ac:dyDescent="0.2">
      <c r="A427" s="405"/>
      <c r="B427" s="405"/>
      <c r="C427" s="405"/>
      <c r="D427" s="449"/>
      <c r="E427" s="449"/>
      <c r="F427" s="449"/>
      <c r="G427" s="449"/>
      <c r="H427" s="449"/>
      <c r="I427" s="449"/>
      <c r="J427" s="449"/>
      <c r="K427" s="449"/>
    </row>
    <row r="428" spans="1:12" x14ac:dyDescent="0.2">
      <c r="A428" s="405"/>
      <c r="B428" s="405"/>
      <c r="C428" s="405"/>
      <c r="D428" s="449"/>
      <c r="E428" s="449"/>
      <c r="F428" s="449"/>
      <c r="G428" s="449"/>
      <c r="H428" s="449"/>
      <c r="I428" s="449"/>
      <c r="J428" s="449"/>
      <c r="K428" s="449"/>
    </row>
    <row r="429" spans="1:12" x14ac:dyDescent="0.2">
      <c r="A429" s="405"/>
      <c r="B429" s="405"/>
      <c r="C429" s="405"/>
      <c r="D429" s="449"/>
      <c r="E429" s="449"/>
      <c r="F429" s="449"/>
      <c r="G429" s="449"/>
      <c r="H429" s="449"/>
      <c r="I429" s="449"/>
      <c r="J429" s="449"/>
      <c r="K429" s="449"/>
    </row>
    <row r="430" spans="1:12" x14ac:dyDescent="0.2">
      <c r="A430" s="405"/>
      <c r="B430" s="405"/>
      <c r="C430" s="405"/>
      <c r="D430" s="449"/>
      <c r="E430" s="449"/>
      <c r="F430" s="449"/>
      <c r="G430" s="449"/>
      <c r="H430" s="449"/>
      <c r="I430" s="449"/>
      <c r="J430" s="449"/>
      <c r="K430" s="449"/>
    </row>
    <row r="431" spans="1:12" x14ac:dyDescent="0.2">
      <c r="A431" s="405"/>
      <c r="B431" s="405"/>
      <c r="C431" s="405"/>
      <c r="D431" s="449"/>
      <c r="E431" s="449"/>
      <c r="F431" s="449"/>
      <c r="G431" s="449"/>
      <c r="H431" s="449"/>
      <c r="I431" s="449"/>
      <c r="J431" s="449"/>
      <c r="K431" s="449"/>
    </row>
    <row r="432" spans="1:12" x14ac:dyDescent="0.2">
      <c r="A432" s="405"/>
      <c r="B432" s="405"/>
      <c r="C432" s="405"/>
      <c r="D432" s="449"/>
      <c r="E432" s="449"/>
      <c r="F432" s="449"/>
      <c r="G432" s="449"/>
      <c r="H432" s="449"/>
      <c r="I432" s="449"/>
      <c r="J432" s="449"/>
      <c r="K432" s="449"/>
    </row>
    <row r="433" spans="1:11" x14ac:dyDescent="0.2">
      <c r="A433" s="405"/>
      <c r="B433" s="405"/>
      <c r="C433" s="405"/>
      <c r="D433" s="449"/>
      <c r="E433" s="449"/>
      <c r="F433" s="449"/>
      <c r="G433" s="449"/>
      <c r="H433" s="449"/>
      <c r="I433" s="449"/>
      <c r="J433" s="449"/>
      <c r="K433" s="449"/>
    </row>
    <row r="434" spans="1:11" x14ac:dyDescent="0.2">
      <c r="A434" s="405"/>
      <c r="B434" s="405"/>
      <c r="C434" s="405"/>
      <c r="D434" s="449"/>
      <c r="E434" s="449"/>
      <c r="F434" s="449"/>
      <c r="G434" s="449"/>
      <c r="H434" s="449"/>
      <c r="I434" s="449"/>
      <c r="J434" s="449"/>
      <c r="K434" s="449"/>
    </row>
    <row r="435" spans="1:11" x14ac:dyDescent="0.2">
      <c r="A435" s="405"/>
      <c r="B435" s="405"/>
      <c r="C435" s="405"/>
      <c r="D435" s="449"/>
      <c r="E435" s="449"/>
      <c r="F435" s="449"/>
      <c r="G435" s="449"/>
      <c r="H435" s="449"/>
      <c r="I435" s="449"/>
      <c r="J435" s="449"/>
      <c r="K435" s="449"/>
    </row>
    <row r="436" spans="1:11" x14ac:dyDescent="0.2">
      <c r="A436" s="405"/>
      <c r="B436" s="405"/>
      <c r="C436" s="405"/>
      <c r="D436" s="449"/>
      <c r="E436" s="449"/>
      <c r="F436" s="449"/>
      <c r="G436" s="449"/>
      <c r="H436" s="449"/>
      <c r="I436" s="449"/>
      <c r="J436" s="449"/>
      <c r="K436" s="449"/>
    </row>
    <row r="437" spans="1:11" x14ac:dyDescent="0.2">
      <c r="A437" s="405"/>
      <c r="B437" s="405"/>
      <c r="C437" s="405"/>
      <c r="D437" s="449"/>
      <c r="E437" s="449"/>
      <c r="F437" s="449"/>
      <c r="G437" s="449"/>
      <c r="H437" s="449"/>
      <c r="I437" s="449"/>
      <c r="J437" s="449"/>
      <c r="K437" s="449"/>
    </row>
    <row r="438" spans="1:11" x14ac:dyDescent="0.2">
      <c r="A438" s="405"/>
      <c r="B438" s="405"/>
      <c r="C438" s="405"/>
      <c r="D438" s="449"/>
      <c r="E438" s="449"/>
      <c r="F438" s="449"/>
      <c r="G438" s="449"/>
      <c r="H438" s="449"/>
      <c r="I438" s="449"/>
      <c r="J438" s="449"/>
      <c r="K438" s="449"/>
    </row>
    <row r="439" spans="1:11" x14ac:dyDescent="0.2">
      <c r="A439" s="405"/>
      <c r="B439" s="405"/>
      <c r="C439" s="405"/>
      <c r="D439" s="449"/>
      <c r="E439" s="449"/>
      <c r="F439" s="449"/>
      <c r="G439" s="449"/>
      <c r="H439" s="449"/>
      <c r="I439" s="449"/>
      <c r="J439" s="449"/>
      <c r="K439" s="449"/>
    </row>
    <row r="440" spans="1:11" x14ac:dyDescent="0.2">
      <c r="A440" s="405"/>
      <c r="B440" s="405"/>
      <c r="C440" s="405"/>
      <c r="D440" s="449"/>
      <c r="E440" s="449"/>
      <c r="F440" s="449"/>
      <c r="G440" s="449"/>
      <c r="H440" s="449"/>
      <c r="I440" s="449"/>
      <c r="J440" s="449"/>
      <c r="K440" s="449"/>
    </row>
    <row r="441" spans="1:11" x14ac:dyDescent="0.2">
      <c r="A441" s="405"/>
      <c r="B441" s="405"/>
      <c r="C441" s="405"/>
      <c r="D441" s="449"/>
      <c r="E441" s="449"/>
      <c r="F441" s="449"/>
      <c r="G441" s="449"/>
      <c r="H441" s="449"/>
      <c r="I441" s="449"/>
      <c r="J441" s="449"/>
      <c r="K441" s="449"/>
    </row>
    <row r="442" spans="1:11" x14ac:dyDescent="0.2">
      <c r="A442" s="405"/>
      <c r="B442" s="405"/>
      <c r="C442" s="405"/>
      <c r="D442" s="449"/>
      <c r="E442" s="449"/>
      <c r="F442" s="449"/>
      <c r="G442" s="449"/>
      <c r="H442" s="449"/>
      <c r="I442" s="449"/>
      <c r="J442" s="449"/>
      <c r="K442" s="449"/>
    </row>
    <row r="443" spans="1:11" x14ac:dyDescent="0.2">
      <c r="A443" s="405"/>
      <c r="B443" s="405"/>
      <c r="C443" s="405"/>
      <c r="D443" s="449"/>
      <c r="E443" s="449"/>
      <c r="F443" s="449"/>
      <c r="G443" s="449"/>
      <c r="H443" s="449"/>
      <c r="I443" s="449"/>
      <c r="J443" s="449"/>
      <c r="K443" s="449"/>
    </row>
    <row r="444" spans="1:11" x14ac:dyDescent="0.2">
      <c r="A444" s="405"/>
      <c r="B444" s="405"/>
      <c r="C444" s="405"/>
      <c r="D444" s="449"/>
      <c r="E444" s="449"/>
      <c r="F444" s="449"/>
      <c r="G444" s="449"/>
      <c r="H444" s="449"/>
      <c r="I444" s="449"/>
      <c r="J444" s="449"/>
      <c r="K444" s="449"/>
    </row>
    <row r="445" spans="1:11" x14ac:dyDescent="0.2">
      <c r="A445" s="405"/>
      <c r="B445" s="405"/>
      <c r="C445" s="405"/>
      <c r="D445" s="449"/>
      <c r="E445" s="449"/>
      <c r="F445" s="449"/>
      <c r="G445" s="449"/>
      <c r="H445" s="449"/>
      <c r="I445" s="449"/>
      <c r="J445" s="449"/>
      <c r="K445" s="449"/>
    </row>
    <row r="446" spans="1:11" x14ac:dyDescent="0.2">
      <c r="A446" s="405"/>
      <c r="B446" s="405"/>
      <c r="C446" s="405"/>
      <c r="D446" s="449"/>
      <c r="E446" s="449"/>
      <c r="F446" s="449"/>
      <c r="G446" s="449"/>
      <c r="H446" s="449"/>
      <c r="I446" s="449"/>
      <c r="J446" s="449"/>
      <c r="K446" s="449"/>
    </row>
    <row r="447" spans="1:11" x14ac:dyDescent="0.2">
      <c r="A447" s="405"/>
      <c r="B447" s="405"/>
      <c r="C447" s="405"/>
      <c r="D447" s="449"/>
      <c r="E447" s="449"/>
      <c r="F447" s="449"/>
      <c r="G447" s="449"/>
      <c r="H447" s="449"/>
      <c r="I447" s="449"/>
      <c r="J447" s="449"/>
      <c r="K447" s="449"/>
    </row>
    <row r="448" spans="1:11" x14ac:dyDescent="0.2">
      <c r="A448" s="405"/>
      <c r="B448" s="405"/>
      <c r="C448" s="405"/>
      <c r="D448" s="449"/>
      <c r="E448" s="449"/>
      <c r="F448" s="449"/>
      <c r="G448" s="449"/>
      <c r="H448" s="449"/>
      <c r="I448" s="449"/>
      <c r="J448" s="449"/>
      <c r="K448" s="449"/>
    </row>
    <row r="449" spans="1:11" x14ac:dyDescent="0.2">
      <c r="A449" s="405"/>
      <c r="B449" s="405"/>
      <c r="C449" s="405"/>
      <c r="D449" s="449"/>
      <c r="E449" s="449"/>
      <c r="F449" s="449"/>
      <c r="G449" s="449"/>
      <c r="H449" s="449"/>
      <c r="I449" s="449"/>
      <c r="J449" s="449"/>
      <c r="K449" s="449"/>
    </row>
    <row r="450" spans="1:11" x14ac:dyDescent="0.2">
      <c r="A450" s="405"/>
      <c r="B450" s="405"/>
      <c r="C450" s="405"/>
      <c r="D450" s="449"/>
      <c r="E450" s="449"/>
      <c r="F450" s="449"/>
      <c r="G450" s="449"/>
      <c r="H450" s="449"/>
      <c r="I450" s="449"/>
      <c r="J450" s="449"/>
      <c r="K450" s="449"/>
    </row>
    <row r="451" spans="1:11" x14ac:dyDescent="0.2">
      <c r="A451" s="405"/>
      <c r="B451" s="405"/>
      <c r="C451" s="405"/>
      <c r="D451" s="449"/>
      <c r="E451" s="449"/>
      <c r="F451" s="449"/>
      <c r="G451" s="449"/>
      <c r="H451" s="449"/>
      <c r="I451" s="449"/>
      <c r="J451" s="449"/>
      <c r="K451" s="449"/>
    </row>
    <row r="452" spans="1:11" x14ac:dyDescent="0.2">
      <c r="A452" s="405"/>
      <c r="B452" s="405"/>
      <c r="C452" s="405"/>
      <c r="D452" s="449"/>
      <c r="E452" s="449"/>
      <c r="F452" s="449"/>
      <c r="G452" s="449"/>
      <c r="H452" s="449"/>
      <c r="I452" s="449"/>
      <c r="J452" s="449"/>
      <c r="K452" s="449"/>
    </row>
    <row r="453" spans="1:11" x14ac:dyDescent="0.2">
      <c r="A453" s="405"/>
      <c r="B453" s="405"/>
      <c r="C453" s="405"/>
      <c r="D453" s="449"/>
      <c r="E453" s="449"/>
      <c r="F453" s="449"/>
      <c r="G453" s="449"/>
      <c r="H453" s="449"/>
      <c r="I453" s="449"/>
      <c r="J453" s="449"/>
      <c r="K453" s="449"/>
    </row>
    <row r="454" spans="1:11" x14ac:dyDescent="0.2">
      <c r="A454" s="405"/>
      <c r="B454" s="405"/>
      <c r="C454" s="405"/>
      <c r="D454" s="449"/>
      <c r="E454" s="449"/>
      <c r="F454" s="449"/>
      <c r="G454" s="449"/>
      <c r="H454" s="449"/>
      <c r="I454" s="449"/>
      <c r="J454" s="449"/>
      <c r="K454" s="449"/>
    </row>
    <row r="455" spans="1:11" x14ac:dyDescent="0.2">
      <c r="A455" s="405"/>
      <c r="B455" s="405"/>
      <c r="C455" s="405"/>
      <c r="D455" s="449"/>
      <c r="E455" s="449"/>
      <c r="F455" s="449"/>
      <c r="G455" s="449"/>
      <c r="H455" s="449"/>
      <c r="I455" s="449"/>
      <c r="J455" s="449"/>
      <c r="K455" s="449"/>
    </row>
    <row r="456" spans="1:11" x14ac:dyDescent="0.2">
      <c r="A456" s="405"/>
      <c r="B456" s="405"/>
      <c r="C456" s="405"/>
      <c r="D456" s="449"/>
      <c r="E456" s="449"/>
      <c r="F456" s="449"/>
      <c r="G456" s="449"/>
      <c r="H456" s="449"/>
      <c r="I456" s="449"/>
      <c r="J456" s="449"/>
      <c r="K456" s="449"/>
    </row>
    <row r="457" spans="1:11" x14ac:dyDescent="0.2">
      <c r="A457" s="405"/>
      <c r="B457" s="405"/>
      <c r="C457" s="405"/>
      <c r="D457" s="449"/>
      <c r="E457" s="449"/>
      <c r="F457" s="449"/>
      <c r="G457" s="449"/>
      <c r="H457" s="449"/>
      <c r="I457" s="449"/>
      <c r="J457" s="449"/>
      <c r="K457" s="449"/>
    </row>
    <row r="458" spans="1:11" x14ac:dyDescent="0.2">
      <c r="A458" s="405"/>
      <c r="B458" s="405"/>
      <c r="C458" s="405"/>
      <c r="D458" s="449"/>
      <c r="E458" s="449"/>
      <c r="F458" s="449"/>
      <c r="G458" s="449"/>
      <c r="H458" s="449"/>
      <c r="I458" s="449"/>
      <c r="J458" s="449"/>
      <c r="K458" s="449"/>
    </row>
    <row r="459" spans="1:11" x14ac:dyDescent="0.2">
      <c r="A459" s="405"/>
      <c r="B459" s="405"/>
      <c r="C459" s="405"/>
      <c r="D459" s="449"/>
      <c r="E459" s="449"/>
      <c r="F459" s="449"/>
      <c r="G459" s="449"/>
      <c r="H459" s="449"/>
      <c r="I459" s="449"/>
      <c r="J459" s="449"/>
      <c r="K459" s="449"/>
    </row>
    <row r="460" spans="1:11" x14ac:dyDescent="0.2">
      <c r="A460" s="405"/>
      <c r="B460" s="405"/>
      <c r="C460" s="405"/>
      <c r="D460" s="449"/>
      <c r="E460" s="449"/>
      <c r="F460" s="449"/>
      <c r="G460" s="449"/>
      <c r="H460" s="449"/>
      <c r="I460" s="449"/>
      <c r="J460" s="449"/>
      <c r="K460" s="449"/>
    </row>
    <row r="461" spans="1:11" x14ac:dyDescent="0.2">
      <c r="A461" s="405"/>
      <c r="B461" s="405"/>
      <c r="C461" s="405"/>
      <c r="D461" s="449"/>
      <c r="E461" s="449"/>
      <c r="F461" s="449"/>
      <c r="G461" s="449"/>
      <c r="H461" s="449"/>
      <c r="I461" s="449"/>
      <c r="J461" s="449"/>
      <c r="K461" s="449"/>
    </row>
    <row r="462" spans="1:11" x14ac:dyDescent="0.2">
      <c r="A462" s="405"/>
      <c r="B462" s="405"/>
      <c r="C462" s="405"/>
      <c r="D462" s="449"/>
      <c r="E462" s="449"/>
      <c r="F462" s="449"/>
      <c r="G462" s="449"/>
      <c r="H462" s="449"/>
      <c r="I462" s="449"/>
      <c r="J462" s="449"/>
      <c r="K462" s="449"/>
    </row>
    <row r="463" spans="1:11" x14ac:dyDescent="0.2">
      <c r="A463" s="405"/>
      <c r="B463" s="405"/>
      <c r="C463" s="405"/>
      <c r="D463" s="449"/>
      <c r="E463" s="449"/>
      <c r="F463" s="449"/>
      <c r="G463" s="449"/>
      <c r="H463" s="449"/>
      <c r="I463" s="449"/>
      <c r="J463" s="449"/>
      <c r="K463" s="449"/>
    </row>
    <row r="464" spans="1:11" x14ac:dyDescent="0.2">
      <c r="A464" s="405"/>
      <c r="B464" s="405"/>
      <c r="C464" s="405"/>
      <c r="D464" s="449"/>
      <c r="E464" s="449"/>
      <c r="F464" s="449"/>
      <c r="G464" s="449"/>
      <c r="H464" s="449"/>
      <c r="I464" s="449"/>
      <c r="J464" s="449"/>
      <c r="K464" s="449"/>
    </row>
    <row r="465" spans="1:11" x14ac:dyDescent="0.2">
      <c r="A465" s="405"/>
      <c r="B465" s="405"/>
      <c r="C465" s="405"/>
      <c r="D465" s="449"/>
      <c r="E465" s="449"/>
      <c r="F465" s="449"/>
      <c r="G465" s="449"/>
      <c r="H465" s="449"/>
      <c r="I465" s="449"/>
      <c r="J465" s="449"/>
      <c r="K465" s="449"/>
    </row>
    <row r="466" spans="1:11" x14ac:dyDescent="0.2">
      <c r="A466" s="405"/>
      <c r="B466" s="405"/>
      <c r="C466" s="405"/>
      <c r="D466" s="449"/>
      <c r="E466" s="449"/>
      <c r="F466" s="449"/>
      <c r="G466" s="449"/>
      <c r="H466" s="449"/>
      <c r="I466" s="449"/>
      <c r="J466" s="449"/>
      <c r="K466" s="449"/>
    </row>
    <row r="467" spans="1:11" x14ac:dyDescent="0.2">
      <c r="A467" s="405"/>
      <c r="B467" s="405"/>
      <c r="C467" s="405"/>
      <c r="D467" s="449"/>
      <c r="E467" s="449"/>
      <c r="F467" s="449"/>
      <c r="G467" s="449"/>
      <c r="H467" s="449"/>
      <c r="I467" s="449"/>
      <c r="J467" s="449"/>
      <c r="K467" s="449"/>
    </row>
    <row r="468" spans="1:11" x14ac:dyDescent="0.2">
      <c r="A468" s="405"/>
      <c r="B468" s="405"/>
      <c r="C468" s="405"/>
      <c r="D468" s="449"/>
      <c r="E468" s="449"/>
      <c r="F468" s="449"/>
      <c r="G468" s="449"/>
      <c r="H468" s="449"/>
      <c r="I468" s="449"/>
      <c r="J468" s="449"/>
      <c r="K468" s="449"/>
    </row>
    <row r="469" spans="1:11" x14ac:dyDescent="0.2">
      <c r="A469" s="405"/>
      <c r="B469" s="405"/>
      <c r="C469" s="405"/>
      <c r="D469" s="449"/>
      <c r="E469" s="449"/>
      <c r="F469" s="449"/>
      <c r="G469" s="449"/>
      <c r="H469" s="449"/>
      <c r="I469" s="449"/>
      <c r="J469" s="449"/>
      <c r="K469" s="449"/>
    </row>
    <row r="470" spans="1:11" x14ac:dyDescent="0.2">
      <c r="A470" s="405"/>
      <c r="B470" s="405"/>
      <c r="C470" s="405"/>
      <c r="D470" s="449"/>
      <c r="E470" s="449"/>
      <c r="F470" s="449"/>
      <c r="G470" s="449"/>
      <c r="H470" s="449"/>
      <c r="I470" s="449"/>
      <c r="J470" s="449"/>
      <c r="K470" s="449"/>
    </row>
    <row r="471" spans="1:11" x14ac:dyDescent="0.2">
      <c r="A471" s="405"/>
      <c r="B471" s="405"/>
      <c r="C471" s="405"/>
      <c r="D471" s="449"/>
      <c r="E471" s="449"/>
      <c r="F471" s="449"/>
      <c r="G471" s="449"/>
      <c r="H471" s="449"/>
      <c r="I471" s="449"/>
      <c r="J471" s="449"/>
      <c r="K471" s="449"/>
    </row>
    <row r="472" spans="1:11" x14ac:dyDescent="0.2">
      <c r="A472" s="405"/>
      <c r="B472" s="405"/>
      <c r="C472" s="405"/>
      <c r="D472" s="449"/>
      <c r="E472" s="449"/>
      <c r="F472" s="449"/>
      <c r="G472" s="449"/>
      <c r="H472" s="449"/>
      <c r="I472" s="449"/>
      <c r="J472" s="449"/>
      <c r="K472" s="449"/>
    </row>
    <row r="473" spans="1:11" x14ac:dyDescent="0.2">
      <c r="A473" s="405"/>
      <c r="B473" s="405"/>
      <c r="C473" s="405"/>
      <c r="D473" s="449"/>
      <c r="E473" s="449"/>
      <c r="F473" s="449"/>
      <c r="G473" s="449"/>
      <c r="H473" s="449"/>
      <c r="I473" s="449"/>
      <c r="J473" s="449"/>
      <c r="K473" s="449"/>
    </row>
    <row r="474" spans="1:11" x14ac:dyDescent="0.2">
      <c r="A474" s="405"/>
      <c r="B474" s="405"/>
      <c r="C474" s="405"/>
      <c r="D474" s="449"/>
      <c r="E474" s="449"/>
      <c r="F474" s="449"/>
      <c r="G474" s="449"/>
      <c r="H474" s="449"/>
      <c r="I474" s="449"/>
      <c r="J474" s="449"/>
      <c r="K474" s="449"/>
    </row>
    <row r="475" spans="1:11" x14ac:dyDescent="0.2">
      <c r="A475" s="405"/>
      <c r="B475" s="405"/>
      <c r="C475" s="405"/>
      <c r="D475" s="449"/>
      <c r="E475" s="449"/>
      <c r="F475" s="449"/>
      <c r="G475" s="449"/>
      <c r="H475" s="449"/>
      <c r="I475" s="449"/>
      <c r="J475" s="449"/>
      <c r="K475" s="449"/>
    </row>
    <row r="476" spans="1:11" x14ac:dyDescent="0.2">
      <c r="A476" s="405"/>
      <c r="B476" s="405"/>
      <c r="C476" s="405"/>
      <c r="D476" s="449"/>
      <c r="E476" s="449"/>
      <c r="F476" s="449"/>
      <c r="G476" s="449"/>
      <c r="H476" s="449"/>
      <c r="I476" s="449"/>
      <c r="J476" s="449"/>
      <c r="K476" s="449"/>
    </row>
    <row r="477" spans="1:11" x14ac:dyDescent="0.2">
      <c r="A477" s="405"/>
      <c r="B477" s="405"/>
      <c r="C477" s="405"/>
      <c r="D477" s="449"/>
      <c r="E477" s="449"/>
      <c r="F477" s="449"/>
      <c r="G477" s="449"/>
      <c r="H477" s="449"/>
      <c r="I477" s="449"/>
      <c r="J477" s="449"/>
      <c r="K477" s="449"/>
    </row>
    <row r="478" spans="1:11" x14ac:dyDescent="0.2">
      <c r="A478" s="405"/>
      <c r="B478" s="405"/>
      <c r="C478" s="405"/>
      <c r="D478" s="449"/>
      <c r="E478" s="449"/>
      <c r="F478" s="449"/>
      <c r="G478" s="449"/>
      <c r="H478" s="449"/>
      <c r="I478" s="449"/>
      <c r="J478" s="449"/>
      <c r="K478" s="449"/>
    </row>
    <row r="479" spans="1:11" x14ac:dyDescent="0.2">
      <c r="A479" s="405"/>
      <c r="B479" s="405"/>
      <c r="C479" s="405"/>
      <c r="D479" s="449"/>
      <c r="E479" s="449"/>
      <c r="F479" s="449"/>
      <c r="G479" s="449"/>
      <c r="H479" s="449"/>
      <c r="I479" s="449"/>
      <c r="J479" s="449"/>
      <c r="K479" s="449"/>
    </row>
    <row r="480" spans="1:11" x14ac:dyDescent="0.2">
      <c r="A480" s="405"/>
      <c r="B480" s="405"/>
      <c r="C480" s="405"/>
      <c r="D480" s="449"/>
      <c r="E480" s="449"/>
      <c r="F480" s="449"/>
      <c r="G480" s="449"/>
      <c r="H480" s="449"/>
      <c r="I480" s="449"/>
      <c r="J480" s="449"/>
      <c r="K480" s="449"/>
    </row>
    <row r="481" spans="1:11" x14ac:dyDescent="0.2">
      <c r="A481" s="405"/>
      <c r="B481" s="405"/>
      <c r="C481" s="405"/>
      <c r="D481" s="449"/>
      <c r="E481" s="449"/>
      <c r="F481" s="449"/>
      <c r="G481" s="449"/>
      <c r="H481" s="449"/>
      <c r="I481" s="449"/>
      <c r="J481" s="449"/>
      <c r="K481" s="449"/>
    </row>
    <row r="482" spans="1:11" x14ac:dyDescent="0.2">
      <c r="A482" s="405"/>
      <c r="B482" s="405"/>
      <c r="C482" s="405"/>
      <c r="D482" s="449"/>
      <c r="E482" s="449"/>
      <c r="F482" s="449"/>
      <c r="G482" s="449"/>
      <c r="H482" s="449"/>
      <c r="I482" s="449"/>
      <c r="J482" s="449"/>
      <c r="K482" s="449"/>
    </row>
    <row r="483" spans="1:11" x14ac:dyDescent="0.2">
      <c r="A483" s="405"/>
      <c r="B483" s="405"/>
      <c r="C483" s="405"/>
      <c r="D483" s="449"/>
      <c r="E483" s="449"/>
      <c r="F483" s="449"/>
      <c r="G483" s="449"/>
      <c r="H483" s="449"/>
      <c r="I483" s="449"/>
      <c r="J483" s="449"/>
      <c r="K483" s="449"/>
    </row>
    <row r="484" spans="1:11" x14ac:dyDescent="0.2">
      <c r="A484" s="405"/>
      <c r="B484" s="405"/>
      <c r="C484" s="405"/>
      <c r="D484" s="449"/>
      <c r="E484" s="449"/>
      <c r="F484" s="449"/>
      <c r="G484" s="449"/>
      <c r="H484" s="449"/>
      <c r="I484" s="449"/>
      <c r="J484" s="449"/>
      <c r="K484" s="449"/>
    </row>
    <row r="485" spans="1:11" x14ac:dyDescent="0.2">
      <c r="A485" s="405"/>
      <c r="B485" s="405"/>
      <c r="C485" s="405"/>
      <c r="D485" s="449"/>
      <c r="E485" s="449"/>
      <c r="F485" s="449"/>
      <c r="G485" s="449"/>
      <c r="H485" s="449"/>
      <c r="I485" s="449"/>
      <c r="J485" s="449"/>
      <c r="K485" s="449"/>
    </row>
    <row r="486" spans="1:11" x14ac:dyDescent="0.2">
      <c r="A486" s="405"/>
      <c r="B486" s="405"/>
      <c r="C486" s="405"/>
      <c r="D486" s="449"/>
      <c r="E486" s="449"/>
      <c r="F486" s="449"/>
      <c r="G486" s="449"/>
      <c r="H486" s="449"/>
      <c r="I486" s="449"/>
      <c r="J486" s="449"/>
      <c r="K486" s="449"/>
    </row>
    <row r="487" spans="1:11" x14ac:dyDescent="0.2">
      <c r="A487" s="405"/>
      <c r="B487" s="405"/>
      <c r="C487" s="405"/>
      <c r="D487" s="449"/>
      <c r="E487" s="449"/>
      <c r="F487" s="449"/>
      <c r="G487" s="449"/>
      <c r="H487" s="449"/>
      <c r="I487" s="449"/>
      <c r="J487" s="449"/>
      <c r="K487" s="449"/>
    </row>
    <row r="488" spans="1:11" x14ac:dyDescent="0.2">
      <c r="A488" s="405"/>
      <c r="B488" s="405"/>
      <c r="C488" s="405"/>
      <c r="D488" s="449"/>
      <c r="E488" s="449"/>
      <c r="F488" s="449"/>
      <c r="G488" s="449"/>
      <c r="H488" s="449"/>
      <c r="I488" s="449"/>
      <c r="J488" s="449"/>
      <c r="K488" s="449"/>
    </row>
    <row r="489" spans="1:11" x14ac:dyDescent="0.2">
      <c r="A489" s="405"/>
      <c r="B489" s="405"/>
      <c r="C489" s="405"/>
      <c r="D489" s="449"/>
      <c r="E489" s="449"/>
      <c r="F489" s="449"/>
      <c r="G489" s="449"/>
      <c r="H489" s="449"/>
      <c r="I489" s="449"/>
      <c r="J489" s="449"/>
      <c r="K489" s="449"/>
    </row>
    <row r="490" spans="1:11" x14ac:dyDescent="0.2">
      <c r="A490" s="405"/>
      <c r="B490" s="405"/>
      <c r="C490" s="405"/>
      <c r="D490" s="449"/>
      <c r="E490" s="449"/>
      <c r="F490" s="449"/>
      <c r="G490" s="449"/>
      <c r="H490" s="449"/>
      <c r="I490" s="449"/>
      <c r="J490" s="449"/>
      <c r="K490" s="449"/>
    </row>
    <row r="491" spans="1:11" x14ac:dyDescent="0.2">
      <c r="A491" s="405"/>
      <c r="B491" s="405"/>
      <c r="C491" s="405"/>
      <c r="D491" s="449"/>
      <c r="E491" s="449"/>
      <c r="F491" s="449"/>
      <c r="G491" s="449"/>
      <c r="H491" s="449"/>
      <c r="I491" s="449"/>
      <c r="J491" s="449"/>
      <c r="K491" s="449"/>
    </row>
    <row r="492" spans="1:11" x14ac:dyDescent="0.2">
      <c r="A492" s="405"/>
      <c r="B492" s="405"/>
      <c r="C492" s="405"/>
      <c r="D492" s="449"/>
      <c r="E492" s="449"/>
      <c r="F492" s="449"/>
      <c r="G492" s="449"/>
      <c r="H492" s="449"/>
      <c r="I492" s="449"/>
      <c r="J492" s="449"/>
      <c r="K492" s="449"/>
    </row>
    <row r="493" spans="1:11" x14ac:dyDescent="0.2">
      <c r="A493" s="405"/>
      <c r="B493" s="405"/>
      <c r="C493" s="405"/>
      <c r="D493" s="449"/>
      <c r="E493" s="449"/>
      <c r="F493" s="449"/>
      <c r="G493" s="449"/>
      <c r="H493" s="449"/>
      <c r="I493" s="449"/>
      <c r="J493" s="449"/>
      <c r="K493" s="449"/>
    </row>
    <row r="494" spans="1:11" x14ac:dyDescent="0.2">
      <c r="A494" s="405"/>
      <c r="B494" s="405"/>
      <c r="C494" s="405"/>
      <c r="D494" s="449"/>
      <c r="E494" s="449"/>
      <c r="F494" s="449"/>
      <c r="G494" s="449"/>
      <c r="H494" s="449"/>
      <c r="I494" s="449"/>
      <c r="J494" s="449"/>
      <c r="K494" s="449"/>
    </row>
    <row r="495" spans="1:11" x14ac:dyDescent="0.2">
      <c r="A495" s="405"/>
      <c r="B495" s="405"/>
      <c r="C495" s="405"/>
      <c r="D495" s="449"/>
      <c r="E495" s="449"/>
      <c r="F495" s="449"/>
      <c r="G495" s="449"/>
      <c r="H495" s="449"/>
      <c r="I495" s="449"/>
      <c r="J495" s="449"/>
      <c r="K495" s="449"/>
    </row>
    <row r="496" spans="1:11" x14ac:dyDescent="0.2">
      <c r="A496" s="405"/>
      <c r="B496" s="405"/>
      <c r="C496" s="405"/>
      <c r="D496" s="449"/>
      <c r="E496" s="449"/>
      <c r="F496" s="449"/>
      <c r="G496" s="449"/>
      <c r="H496" s="449"/>
      <c r="I496" s="449"/>
      <c r="J496" s="449"/>
      <c r="K496" s="449"/>
    </row>
    <row r="497" spans="1:11" x14ac:dyDescent="0.2">
      <c r="A497" s="405"/>
      <c r="B497" s="405"/>
      <c r="C497" s="405"/>
      <c r="D497" s="449"/>
      <c r="E497" s="449"/>
      <c r="F497" s="449"/>
      <c r="G497" s="449"/>
      <c r="H497" s="449"/>
      <c r="I497" s="449"/>
      <c r="J497" s="449"/>
      <c r="K497" s="449"/>
    </row>
    <row r="498" spans="1:11" x14ac:dyDescent="0.2">
      <c r="A498" s="405"/>
      <c r="B498" s="405"/>
      <c r="C498" s="405"/>
      <c r="D498" s="449"/>
      <c r="E498" s="449"/>
      <c r="F498" s="449"/>
      <c r="G498" s="449"/>
      <c r="H498" s="449"/>
      <c r="I498" s="449"/>
      <c r="J498" s="449"/>
      <c r="K498" s="449"/>
    </row>
    <row r="499" spans="1:11" x14ac:dyDescent="0.2">
      <c r="A499" s="405"/>
      <c r="B499" s="405"/>
      <c r="C499" s="405"/>
      <c r="D499" s="449"/>
      <c r="E499" s="449"/>
      <c r="F499" s="449"/>
      <c r="G499" s="449"/>
      <c r="H499" s="449"/>
      <c r="I499" s="449"/>
      <c r="J499" s="449"/>
      <c r="K499" s="449"/>
    </row>
    <row r="500" spans="1:11" x14ac:dyDescent="0.2">
      <c r="A500" s="405"/>
      <c r="B500" s="405"/>
      <c r="C500" s="405"/>
      <c r="D500" s="449"/>
      <c r="E500" s="449"/>
      <c r="F500" s="449"/>
      <c r="G500" s="449"/>
      <c r="H500" s="449"/>
      <c r="I500" s="449"/>
      <c r="J500" s="449"/>
      <c r="K500" s="449"/>
    </row>
    <row r="501" spans="1:11" x14ac:dyDescent="0.2">
      <c r="A501" s="405"/>
      <c r="B501" s="405"/>
      <c r="C501" s="405"/>
      <c r="D501" s="449"/>
      <c r="E501" s="449"/>
      <c r="F501" s="449"/>
      <c r="G501" s="449"/>
      <c r="H501" s="449"/>
      <c r="I501" s="449"/>
      <c r="J501" s="449"/>
      <c r="K501" s="449"/>
    </row>
    <row r="502" spans="1:11" x14ac:dyDescent="0.2">
      <c r="A502" s="405"/>
      <c r="B502" s="405"/>
      <c r="C502" s="405"/>
      <c r="D502" s="449"/>
      <c r="E502" s="449"/>
      <c r="F502" s="449"/>
      <c r="G502" s="449"/>
      <c r="H502" s="449"/>
      <c r="I502" s="449"/>
      <c r="J502" s="449"/>
      <c r="K502" s="449"/>
    </row>
    <row r="503" spans="1:11" x14ac:dyDescent="0.2">
      <c r="A503" s="405"/>
      <c r="B503" s="405"/>
      <c r="C503" s="405"/>
      <c r="D503" s="449"/>
      <c r="E503" s="449"/>
      <c r="F503" s="449"/>
      <c r="G503" s="449"/>
      <c r="H503" s="449"/>
      <c r="I503" s="449"/>
      <c r="J503" s="449"/>
      <c r="K503" s="449"/>
    </row>
    <row r="504" spans="1:11" x14ac:dyDescent="0.2">
      <c r="A504" s="405"/>
      <c r="B504" s="405"/>
      <c r="C504" s="405"/>
      <c r="D504" s="449"/>
      <c r="E504" s="449"/>
      <c r="F504" s="449"/>
      <c r="G504" s="449"/>
      <c r="H504" s="449"/>
      <c r="I504" s="449"/>
      <c r="J504" s="449"/>
      <c r="K504" s="449"/>
    </row>
    <row r="505" spans="1:11" x14ac:dyDescent="0.2">
      <c r="A505" s="405"/>
      <c r="B505" s="405"/>
      <c r="C505" s="405"/>
      <c r="D505" s="449"/>
      <c r="E505" s="449"/>
      <c r="F505" s="449"/>
      <c r="G505" s="449"/>
      <c r="H505" s="449"/>
      <c r="I505" s="449"/>
      <c r="J505" s="449"/>
      <c r="K505" s="449"/>
    </row>
    <row r="506" spans="1:11" x14ac:dyDescent="0.2">
      <c r="A506" s="405"/>
      <c r="B506" s="405"/>
      <c r="C506" s="405"/>
      <c r="D506" s="449"/>
      <c r="E506" s="449"/>
      <c r="F506" s="449"/>
      <c r="G506" s="449"/>
      <c r="H506" s="449"/>
      <c r="I506" s="449"/>
      <c r="J506" s="449"/>
      <c r="K506" s="449"/>
    </row>
    <row r="507" spans="1:11" x14ac:dyDescent="0.2">
      <c r="A507" s="405"/>
      <c r="B507" s="405"/>
      <c r="C507" s="405"/>
      <c r="D507" s="449"/>
      <c r="E507" s="449"/>
      <c r="F507" s="449"/>
      <c r="G507" s="449"/>
      <c r="H507" s="449"/>
      <c r="I507" s="449"/>
      <c r="J507" s="449"/>
      <c r="K507" s="449"/>
    </row>
    <row r="508" spans="1:11" x14ac:dyDescent="0.2">
      <c r="A508" s="405"/>
      <c r="B508" s="405"/>
      <c r="C508" s="405"/>
      <c r="D508" s="449"/>
      <c r="E508" s="449"/>
      <c r="F508" s="449"/>
      <c r="G508" s="449"/>
      <c r="H508" s="449"/>
      <c r="I508" s="449"/>
      <c r="J508" s="449"/>
      <c r="K508" s="449"/>
    </row>
    <row r="509" spans="1:11" x14ac:dyDescent="0.2">
      <c r="A509" s="405"/>
      <c r="B509" s="405"/>
      <c r="C509" s="405"/>
      <c r="D509" s="449"/>
      <c r="E509" s="449"/>
      <c r="F509" s="449"/>
      <c r="G509" s="449"/>
      <c r="H509" s="449"/>
      <c r="I509" s="449"/>
      <c r="J509" s="449"/>
      <c r="K509" s="449"/>
    </row>
    <row r="510" spans="1:11" x14ac:dyDescent="0.2">
      <c r="A510" s="405"/>
      <c r="B510" s="405"/>
      <c r="C510" s="405"/>
      <c r="D510" s="449"/>
      <c r="E510" s="449"/>
      <c r="F510" s="449"/>
      <c r="G510" s="449"/>
      <c r="H510" s="449"/>
      <c r="I510" s="449"/>
      <c r="J510" s="449"/>
      <c r="K510" s="449"/>
    </row>
    <row r="511" spans="1:11" x14ac:dyDescent="0.2">
      <c r="A511" s="405"/>
      <c r="B511" s="405"/>
      <c r="C511" s="405"/>
      <c r="D511" s="449"/>
      <c r="E511" s="449"/>
      <c r="F511" s="449"/>
      <c r="G511" s="449"/>
      <c r="H511" s="449"/>
      <c r="I511" s="449"/>
      <c r="J511" s="449"/>
      <c r="K511" s="449"/>
    </row>
    <row r="512" spans="1:11" x14ac:dyDescent="0.2">
      <c r="A512" s="405"/>
      <c r="B512" s="405"/>
      <c r="C512" s="405"/>
      <c r="D512" s="449"/>
      <c r="E512" s="449"/>
      <c r="F512" s="449"/>
      <c r="G512" s="449"/>
      <c r="H512" s="449"/>
      <c r="I512" s="449"/>
      <c r="J512" s="449"/>
      <c r="K512" s="449"/>
    </row>
    <row r="513" spans="1:11" x14ac:dyDescent="0.2">
      <c r="A513" s="405"/>
      <c r="B513" s="405"/>
      <c r="C513" s="405"/>
      <c r="D513" s="449"/>
      <c r="E513" s="449"/>
      <c r="F513" s="449"/>
      <c r="G513" s="449"/>
      <c r="H513" s="449"/>
      <c r="I513" s="449"/>
      <c r="J513" s="449"/>
      <c r="K513" s="449"/>
    </row>
    <row r="514" spans="1:11" x14ac:dyDescent="0.2">
      <c r="A514" s="405"/>
      <c r="B514" s="405"/>
      <c r="C514" s="405"/>
      <c r="D514" s="449"/>
      <c r="E514" s="449"/>
      <c r="F514" s="449"/>
      <c r="G514" s="449"/>
      <c r="H514" s="449"/>
      <c r="I514" s="449"/>
      <c r="J514" s="449"/>
      <c r="K514" s="449"/>
    </row>
    <row r="515" spans="1:11" x14ac:dyDescent="0.2">
      <c r="A515" s="405"/>
      <c r="B515" s="405"/>
      <c r="C515" s="405"/>
      <c r="D515" s="449"/>
      <c r="E515" s="449"/>
      <c r="F515" s="449"/>
      <c r="G515" s="449"/>
      <c r="H515" s="449"/>
      <c r="I515" s="449"/>
      <c r="J515" s="449"/>
      <c r="K515" s="449"/>
    </row>
    <row r="516" spans="1:11" x14ac:dyDescent="0.2">
      <c r="A516" s="405"/>
      <c r="B516" s="405"/>
      <c r="C516" s="405"/>
      <c r="D516" s="449"/>
      <c r="E516" s="449"/>
      <c r="F516" s="449"/>
      <c r="G516" s="449"/>
      <c r="H516" s="449"/>
      <c r="I516" s="449"/>
      <c r="J516" s="449"/>
      <c r="K516" s="449"/>
    </row>
    <row r="517" spans="1:11" x14ac:dyDescent="0.2">
      <c r="A517" s="405"/>
      <c r="B517" s="405"/>
      <c r="C517" s="405"/>
      <c r="D517" s="449"/>
      <c r="E517" s="449"/>
      <c r="F517" s="449"/>
      <c r="G517" s="449"/>
      <c r="H517" s="449"/>
      <c r="I517" s="449"/>
      <c r="J517" s="449"/>
      <c r="K517" s="449"/>
    </row>
    <row r="518" spans="1:11" x14ac:dyDescent="0.2">
      <c r="A518" s="405"/>
      <c r="B518" s="405"/>
      <c r="C518" s="405"/>
      <c r="D518" s="449"/>
      <c r="E518" s="449"/>
      <c r="F518" s="449"/>
      <c r="G518" s="449"/>
      <c r="H518" s="449"/>
      <c r="I518" s="449"/>
      <c r="J518" s="449"/>
      <c r="K518" s="449"/>
    </row>
    <row r="519" spans="1:11" x14ac:dyDescent="0.2">
      <c r="A519" s="405"/>
      <c r="B519" s="405"/>
      <c r="C519" s="405"/>
      <c r="D519" s="449"/>
      <c r="E519" s="449"/>
      <c r="F519" s="449"/>
      <c r="G519" s="449"/>
      <c r="H519" s="449"/>
      <c r="I519" s="449"/>
      <c r="J519" s="449"/>
      <c r="K519" s="449"/>
    </row>
    <row r="520" spans="1:11" x14ac:dyDescent="0.2">
      <c r="A520" s="405"/>
      <c r="B520" s="405"/>
      <c r="C520" s="405"/>
      <c r="D520" s="449"/>
      <c r="E520" s="449"/>
      <c r="F520" s="449"/>
      <c r="G520" s="449"/>
      <c r="H520" s="449"/>
      <c r="I520" s="449"/>
      <c r="J520" s="449"/>
      <c r="K520" s="449"/>
    </row>
    <row r="521" spans="1:11" x14ac:dyDescent="0.2">
      <c r="A521" s="405"/>
      <c r="B521" s="405"/>
      <c r="C521" s="405"/>
      <c r="D521" s="449"/>
      <c r="E521" s="449"/>
      <c r="F521" s="449"/>
      <c r="G521" s="449"/>
      <c r="H521" s="449"/>
      <c r="I521" s="449"/>
      <c r="J521" s="449"/>
      <c r="K521" s="449"/>
    </row>
    <row r="522" spans="1:11" x14ac:dyDescent="0.2">
      <c r="A522" s="405"/>
      <c r="B522" s="405"/>
      <c r="C522" s="405"/>
      <c r="D522" s="449"/>
      <c r="E522" s="449"/>
      <c r="F522" s="449"/>
      <c r="G522" s="449"/>
      <c r="H522" s="449"/>
      <c r="I522" s="449"/>
      <c r="J522" s="449"/>
      <c r="K522" s="449"/>
    </row>
    <row r="523" spans="1:11" x14ac:dyDescent="0.2">
      <c r="A523" s="405"/>
      <c r="B523" s="405"/>
      <c r="C523" s="405"/>
      <c r="D523" s="449"/>
      <c r="E523" s="449"/>
      <c r="F523" s="449"/>
      <c r="G523" s="449"/>
      <c r="H523" s="449"/>
      <c r="I523" s="449"/>
      <c r="J523" s="449"/>
      <c r="K523" s="449"/>
    </row>
    <row r="524" spans="1:11" x14ac:dyDescent="0.2">
      <c r="A524" s="405"/>
      <c r="B524" s="405"/>
      <c r="C524" s="405"/>
      <c r="D524" s="449"/>
      <c r="E524" s="449"/>
      <c r="F524" s="449"/>
      <c r="G524" s="449"/>
      <c r="H524" s="449"/>
      <c r="I524" s="449"/>
      <c r="J524" s="449"/>
      <c r="K524" s="449"/>
    </row>
    <row r="525" spans="1:11" x14ac:dyDescent="0.2">
      <c r="A525" s="405"/>
      <c r="B525" s="405"/>
      <c r="C525" s="405"/>
      <c r="D525" s="449"/>
      <c r="E525" s="449"/>
      <c r="F525" s="449"/>
      <c r="G525" s="449"/>
      <c r="H525" s="449"/>
      <c r="I525" s="449"/>
      <c r="J525" s="449"/>
      <c r="K525" s="449"/>
    </row>
    <row r="526" spans="1:11" x14ac:dyDescent="0.2">
      <c r="A526" s="405"/>
      <c r="B526" s="405"/>
      <c r="C526" s="405"/>
      <c r="D526" s="449"/>
      <c r="E526" s="449"/>
      <c r="F526" s="449"/>
      <c r="G526" s="449"/>
      <c r="H526" s="449"/>
      <c r="I526" s="449"/>
      <c r="J526" s="449"/>
      <c r="K526" s="449"/>
    </row>
    <row r="527" spans="1:11" x14ac:dyDescent="0.2">
      <c r="A527" s="405"/>
      <c r="B527" s="405"/>
      <c r="C527" s="405"/>
      <c r="D527" s="449"/>
      <c r="E527" s="449"/>
      <c r="F527" s="449"/>
      <c r="G527" s="449"/>
      <c r="H527" s="449"/>
      <c r="I527" s="449"/>
      <c r="J527" s="449"/>
      <c r="K527" s="449"/>
    </row>
    <row r="528" spans="1:11" x14ac:dyDescent="0.2">
      <c r="A528" s="405"/>
      <c r="B528" s="405"/>
      <c r="C528" s="405"/>
      <c r="D528" s="449"/>
      <c r="E528" s="449"/>
      <c r="F528" s="449"/>
      <c r="G528" s="449"/>
      <c r="H528" s="449"/>
      <c r="I528" s="449"/>
      <c r="J528" s="449"/>
      <c r="K528" s="449"/>
    </row>
    <row r="529" spans="1:11" x14ac:dyDescent="0.2">
      <c r="A529" s="405"/>
      <c r="B529" s="405"/>
      <c r="C529" s="405"/>
      <c r="D529" s="449"/>
      <c r="E529" s="449"/>
      <c r="F529" s="449"/>
      <c r="G529" s="449"/>
      <c r="H529" s="449"/>
      <c r="I529" s="449"/>
      <c r="J529" s="449"/>
      <c r="K529" s="449"/>
    </row>
    <row r="530" spans="1:11" x14ac:dyDescent="0.2">
      <c r="A530" s="405"/>
      <c r="B530" s="405"/>
      <c r="C530" s="405"/>
      <c r="D530" s="449"/>
      <c r="E530" s="449"/>
      <c r="F530" s="449"/>
      <c r="G530" s="449"/>
      <c r="H530" s="449"/>
      <c r="I530" s="449"/>
      <c r="J530" s="449"/>
      <c r="K530" s="449"/>
    </row>
    <row r="531" spans="1:11" x14ac:dyDescent="0.2">
      <c r="A531" s="405"/>
      <c r="B531" s="405"/>
      <c r="C531" s="405"/>
      <c r="D531" s="449"/>
      <c r="E531" s="449"/>
      <c r="F531" s="449"/>
      <c r="G531" s="449"/>
      <c r="H531" s="449"/>
      <c r="I531" s="449"/>
      <c r="J531" s="449"/>
      <c r="K531" s="449"/>
    </row>
    <row r="532" spans="1:11" x14ac:dyDescent="0.2">
      <c r="A532" s="405"/>
      <c r="B532" s="405"/>
      <c r="C532" s="405"/>
      <c r="D532" s="449"/>
      <c r="E532" s="449"/>
      <c r="F532" s="449"/>
      <c r="G532" s="449"/>
      <c r="H532" s="449"/>
      <c r="I532" s="449"/>
      <c r="J532" s="449"/>
      <c r="K532" s="449"/>
    </row>
    <row r="533" spans="1:11" x14ac:dyDescent="0.2">
      <c r="A533" s="405"/>
      <c r="B533" s="405"/>
      <c r="C533" s="405"/>
      <c r="D533" s="449"/>
      <c r="E533" s="449"/>
      <c r="F533" s="449"/>
      <c r="G533" s="449"/>
      <c r="H533" s="449"/>
      <c r="I533" s="449"/>
      <c r="J533" s="449"/>
      <c r="K533" s="449"/>
    </row>
    <row r="534" spans="1:11" x14ac:dyDescent="0.2">
      <c r="A534" s="405"/>
      <c r="B534" s="405"/>
      <c r="C534" s="405"/>
      <c r="D534" s="449"/>
      <c r="E534" s="449"/>
      <c r="F534" s="449"/>
      <c r="G534" s="449"/>
      <c r="H534" s="449"/>
      <c r="I534" s="449"/>
      <c r="J534" s="449"/>
      <c r="K534" s="449"/>
    </row>
    <row r="535" spans="1:11" x14ac:dyDescent="0.2">
      <c r="A535" s="405"/>
      <c r="B535" s="405"/>
      <c r="C535" s="405"/>
      <c r="D535" s="449"/>
      <c r="E535" s="449"/>
      <c r="F535" s="449"/>
      <c r="G535" s="449"/>
      <c r="H535" s="449"/>
      <c r="I535" s="449"/>
      <c r="J535" s="449"/>
      <c r="K535" s="449"/>
    </row>
    <row r="536" spans="1:11" x14ac:dyDescent="0.2">
      <c r="A536" s="405"/>
      <c r="B536" s="405"/>
      <c r="C536" s="405"/>
      <c r="D536" s="449"/>
      <c r="E536" s="449"/>
      <c r="F536" s="449"/>
      <c r="G536" s="449"/>
      <c r="H536" s="449"/>
      <c r="I536" s="449"/>
      <c r="J536" s="449"/>
      <c r="K536" s="449"/>
    </row>
    <row r="537" spans="1:11" x14ac:dyDescent="0.2">
      <c r="A537" s="405"/>
      <c r="B537" s="405"/>
      <c r="C537" s="405"/>
      <c r="D537" s="449"/>
      <c r="E537" s="449"/>
      <c r="F537" s="449"/>
      <c r="G537" s="449"/>
      <c r="H537" s="449"/>
      <c r="I537" s="449"/>
      <c r="J537" s="449"/>
      <c r="K537" s="449"/>
    </row>
    <row r="538" spans="1:11" x14ac:dyDescent="0.2">
      <c r="A538" s="405"/>
      <c r="B538" s="405"/>
      <c r="C538" s="405"/>
      <c r="D538" s="449"/>
      <c r="E538" s="449"/>
      <c r="F538" s="449"/>
      <c r="G538" s="449"/>
      <c r="H538" s="449"/>
      <c r="I538" s="449"/>
      <c r="J538" s="449"/>
      <c r="K538" s="449"/>
    </row>
    <row r="539" spans="1:11" x14ac:dyDescent="0.2">
      <c r="A539" s="405"/>
      <c r="B539" s="405"/>
      <c r="C539" s="405"/>
      <c r="D539" s="449"/>
      <c r="E539" s="449"/>
      <c r="F539" s="449"/>
      <c r="G539" s="449"/>
      <c r="H539" s="449"/>
      <c r="I539" s="449"/>
      <c r="J539" s="449"/>
      <c r="K539" s="449"/>
    </row>
    <row r="540" spans="1:11" x14ac:dyDescent="0.2">
      <c r="A540" s="405"/>
      <c r="B540" s="405"/>
      <c r="C540" s="405"/>
      <c r="D540" s="449"/>
      <c r="E540" s="449"/>
      <c r="F540" s="449"/>
      <c r="G540" s="449"/>
      <c r="H540" s="449"/>
      <c r="I540" s="449"/>
      <c r="J540" s="449"/>
      <c r="K540" s="449"/>
    </row>
    <row r="541" spans="1:11" x14ac:dyDescent="0.2">
      <c r="A541" s="405"/>
      <c r="B541" s="405"/>
      <c r="C541" s="405"/>
      <c r="D541" s="449"/>
      <c r="E541" s="449"/>
      <c r="F541" s="449"/>
      <c r="G541" s="449"/>
      <c r="H541" s="449"/>
      <c r="I541" s="449"/>
      <c r="J541" s="449"/>
      <c r="K541" s="449"/>
    </row>
    <row r="542" spans="1:11" x14ac:dyDescent="0.2">
      <c r="A542" s="405"/>
      <c r="B542" s="405"/>
      <c r="C542" s="405"/>
      <c r="D542" s="449"/>
      <c r="E542" s="449"/>
      <c r="F542" s="449"/>
      <c r="G542" s="449"/>
      <c r="H542" s="449"/>
      <c r="I542" s="449"/>
      <c r="J542" s="449"/>
      <c r="K542" s="449"/>
    </row>
    <row r="543" spans="1:11" x14ac:dyDescent="0.2">
      <c r="A543" s="405"/>
      <c r="B543" s="405"/>
      <c r="C543" s="405"/>
      <c r="D543" s="449"/>
      <c r="E543" s="449"/>
      <c r="F543" s="449"/>
      <c r="G543" s="449"/>
      <c r="H543" s="449"/>
      <c r="I543" s="449"/>
      <c r="J543" s="449"/>
      <c r="K543" s="449"/>
    </row>
    <row r="544" spans="1:11" x14ac:dyDescent="0.2">
      <c r="A544" s="405"/>
      <c r="B544" s="405"/>
      <c r="C544" s="405"/>
      <c r="D544" s="449"/>
      <c r="E544" s="449"/>
      <c r="F544" s="449"/>
      <c r="G544" s="449"/>
      <c r="H544" s="449"/>
      <c r="I544" s="449"/>
      <c r="J544" s="449"/>
      <c r="K544" s="449"/>
    </row>
    <row r="545" spans="1:11" x14ac:dyDescent="0.2">
      <c r="A545" s="405"/>
      <c r="B545" s="405"/>
      <c r="C545" s="405"/>
      <c r="D545" s="449"/>
      <c r="E545" s="449"/>
      <c r="F545" s="449"/>
      <c r="G545" s="449"/>
      <c r="H545" s="449"/>
      <c r="I545" s="449"/>
      <c r="J545" s="449"/>
      <c r="K545" s="449"/>
    </row>
    <row r="546" spans="1:11" x14ac:dyDescent="0.2">
      <c r="A546" s="405"/>
      <c r="B546" s="405"/>
      <c r="C546" s="405"/>
      <c r="D546" s="449"/>
      <c r="E546" s="449"/>
      <c r="F546" s="449"/>
      <c r="G546" s="449"/>
      <c r="H546" s="449"/>
      <c r="I546" s="449"/>
      <c r="J546" s="449"/>
      <c r="K546" s="449"/>
    </row>
    <row r="547" spans="1:11" x14ac:dyDescent="0.2">
      <c r="A547" s="405"/>
      <c r="B547" s="405"/>
      <c r="C547" s="405"/>
      <c r="D547" s="449"/>
      <c r="E547" s="449"/>
      <c r="F547" s="449"/>
      <c r="G547" s="449"/>
      <c r="H547" s="449"/>
      <c r="I547" s="449"/>
      <c r="J547" s="449"/>
      <c r="K547" s="449"/>
    </row>
    <row r="548" spans="1:11" x14ac:dyDescent="0.2">
      <c r="A548" s="405"/>
      <c r="B548" s="405"/>
      <c r="C548" s="405"/>
      <c r="D548" s="449"/>
      <c r="E548" s="449"/>
      <c r="F548" s="449"/>
      <c r="G548" s="449"/>
      <c r="H548" s="449"/>
      <c r="I548" s="449"/>
      <c r="J548" s="449"/>
      <c r="K548" s="449"/>
    </row>
    <row r="549" spans="1:11" x14ac:dyDescent="0.2">
      <c r="A549" s="405"/>
      <c r="B549" s="405"/>
      <c r="C549" s="405"/>
      <c r="D549" s="449"/>
      <c r="E549" s="449"/>
      <c r="F549" s="449"/>
      <c r="G549" s="449"/>
      <c r="H549" s="449"/>
      <c r="I549" s="449"/>
      <c r="J549" s="449"/>
      <c r="K549" s="449"/>
    </row>
    <row r="550" spans="1:11" x14ac:dyDescent="0.2">
      <c r="A550" s="405"/>
      <c r="B550" s="405"/>
      <c r="C550" s="405"/>
      <c r="D550" s="449"/>
      <c r="E550" s="449"/>
      <c r="F550" s="449"/>
      <c r="G550" s="449"/>
      <c r="H550" s="449"/>
      <c r="I550" s="449"/>
      <c r="J550" s="449"/>
      <c r="K550" s="449"/>
    </row>
    <row r="551" spans="1:11" x14ac:dyDescent="0.2">
      <c r="A551" s="405"/>
      <c r="B551" s="405"/>
      <c r="C551" s="405"/>
      <c r="D551" s="449"/>
      <c r="E551" s="449"/>
      <c r="F551" s="449"/>
      <c r="G551" s="449"/>
      <c r="H551" s="449"/>
      <c r="I551" s="449"/>
      <c r="J551" s="449"/>
      <c r="K551" s="449"/>
    </row>
    <row r="552" spans="1:11" x14ac:dyDescent="0.2">
      <c r="A552" s="405"/>
      <c r="B552" s="405"/>
      <c r="C552" s="405"/>
      <c r="D552" s="449"/>
      <c r="E552" s="449"/>
      <c r="F552" s="449"/>
      <c r="G552" s="449"/>
      <c r="H552" s="449"/>
      <c r="I552" s="449"/>
      <c r="J552" s="449"/>
      <c r="K552" s="449"/>
    </row>
    <row r="553" spans="1:11" x14ac:dyDescent="0.2">
      <c r="A553" s="405"/>
      <c r="B553" s="405"/>
      <c r="C553" s="405"/>
      <c r="D553" s="449"/>
      <c r="E553" s="449"/>
      <c r="F553" s="449"/>
      <c r="G553" s="449"/>
      <c r="H553" s="449"/>
      <c r="I553" s="449"/>
      <c r="J553" s="449"/>
      <c r="K553" s="449"/>
    </row>
    <row r="554" spans="1:11" x14ac:dyDescent="0.2">
      <c r="A554" s="405"/>
      <c r="B554" s="405"/>
      <c r="C554" s="405"/>
      <c r="D554" s="449"/>
      <c r="E554" s="449"/>
      <c r="F554" s="449"/>
      <c r="G554" s="449"/>
      <c r="H554" s="449"/>
      <c r="I554" s="449"/>
      <c r="J554" s="449"/>
      <c r="K554" s="449"/>
    </row>
    <row r="555" spans="1:11" x14ac:dyDescent="0.2">
      <c r="A555" s="405"/>
      <c r="B555" s="405"/>
      <c r="C555" s="405"/>
      <c r="D555" s="449"/>
      <c r="E555" s="449"/>
      <c r="F555" s="449"/>
      <c r="G555" s="449"/>
      <c r="H555" s="449"/>
      <c r="I555" s="449"/>
      <c r="J555" s="449"/>
      <c r="K555" s="449"/>
    </row>
    <row r="556" spans="1:11" x14ac:dyDescent="0.2">
      <c r="A556" s="405"/>
      <c r="B556" s="405"/>
      <c r="C556" s="405"/>
      <c r="D556" s="449"/>
      <c r="E556" s="449"/>
      <c r="F556" s="449"/>
      <c r="G556" s="449"/>
      <c r="H556" s="449"/>
      <c r="I556" s="449"/>
      <c r="J556" s="449"/>
      <c r="K556" s="449"/>
    </row>
    <row r="557" spans="1:11" x14ac:dyDescent="0.2">
      <c r="A557" s="405"/>
      <c r="B557" s="405"/>
      <c r="C557" s="405"/>
      <c r="D557" s="449"/>
      <c r="E557" s="449"/>
      <c r="F557" s="449"/>
      <c r="G557" s="449"/>
      <c r="H557" s="449"/>
      <c r="I557" s="449"/>
      <c r="J557" s="449"/>
      <c r="K557" s="449"/>
    </row>
    <row r="558" spans="1:11" x14ac:dyDescent="0.2">
      <c r="A558" s="405"/>
      <c r="B558" s="405"/>
      <c r="C558" s="405"/>
      <c r="D558" s="449"/>
      <c r="E558" s="449"/>
      <c r="F558" s="449"/>
      <c r="G558" s="449"/>
      <c r="H558" s="449"/>
      <c r="I558" s="449"/>
      <c r="J558" s="449"/>
      <c r="K558" s="449"/>
    </row>
    <row r="559" spans="1:11" x14ac:dyDescent="0.2">
      <c r="A559" s="405"/>
      <c r="B559" s="405"/>
      <c r="C559" s="405"/>
      <c r="D559" s="449"/>
      <c r="E559" s="449"/>
      <c r="F559" s="449"/>
      <c r="G559" s="449"/>
      <c r="H559" s="449"/>
      <c r="I559" s="449"/>
      <c r="J559" s="449"/>
      <c r="K559" s="449"/>
    </row>
    <row r="560" spans="1:11" x14ac:dyDescent="0.2">
      <c r="A560" s="405"/>
      <c r="B560" s="405"/>
      <c r="C560" s="405"/>
      <c r="D560" s="449"/>
      <c r="E560" s="449"/>
      <c r="F560" s="449"/>
      <c r="G560" s="449"/>
      <c r="H560" s="449"/>
      <c r="I560" s="449"/>
      <c r="J560" s="449"/>
      <c r="K560" s="449"/>
    </row>
    <row r="561" spans="1:11" x14ac:dyDescent="0.2">
      <c r="A561" s="405"/>
      <c r="B561" s="405"/>
      <c r="C561" s="405"/>
      <c r="D561" s="449"/>
      <c r="E561" s="449"/>
      <c r="F561" s="449"/>
      <c r="G561" s="449"/>
      <c r="H561" s="449"/>
      <c r="I561" s="449"/>
      <c r="J561" s="449"/>
      <c r="K561" s="449"/>
    </row>
    <row r="562" spans="1:11" x14ac:dyDescent="0.2">
      <c r="A562" s="405"/>
      <c r="B562" s="405"/>
      <c r="C562" s="405"/>
      <c r="D562" s="449"/>
      <c r="E562" s="449"/>
      <c r="F562" s="449"/>
      <c r="G562" s="449"/>
      <c r="H562" s="449"/>
      <c r="I562" s="449"/>
      <c r="J562" s="449"/>
      <c r="K562" s="449"/>
    </row>
    <row r="563" spans="1:11" x14ac:dyDescent="0.2">
      <c r="A563" s="405"/>
      <c r="B563" s="405"/>
      <c r="C563" s="405"/>
      <c r="D563" s="449"/>
      <c r="E563" s="449"/>
      <c r="F563" s="449"/>
      <c r="G563" s="449"/>
      <c r="H563" s="449"/>
      <c r="I563" s="449"/>
      <c r="J563" s="449"/>
      <c r="K563" s="449"/>
    </row>
    <row r="564" spans="1:11" x14ac:dyDescent="0.2">
      <c r="A564" s="405"/>
      <c r="B564" s="405"/>
      <c r="C564" s="405"/>
      <c r="D564" s="449"/>
      <c r="E564" s="449"/>
      <c r="F564" s="449"/>
      <c r="G564" s="449"/>
      <c r="H564" s="449"/>
      <c r="I564" s="449"/>
      <c r="J564" s="449"/>
      <c r="K564" s="449"/>
    </row>
    <row r="565" spans="1:11" x14ac:dyDescent="0.2">
      <c r="A565" s="405"/>
      <c r="B565" s="405"/>
      <c r="C565" s="405"/>
      <c r="D565" s="449"/>
      <c r="E565" s="449"/>
      <c r="F565" s="449"/>
      <c r="G565" s="449"/>
      <c r="H565" s="449"/>
      <c r="I565" s="449"/>
      <c r="J565" s="449"/>
      <c r="K565" s="449"/>
    </row>
    <row r="566" spans="1:11" x14ac:dyDescent="0.2">
      <c r="A566" s="405"/>
      <c r="B566" s="405"/>
      <c r="C566" s="405"/>
      <c r="D566" s="449"/>
      <c r="E566" s="449"/>
      <c r="F566" s="449"/>
      <c r="G566" s="449"/>
      <c r="H566" s="449"/>
      <c r="I566" s="449"/>
      <c r="J566" s="449"/>
      <c r="K566" s="449"/>
    </row>
    <row r="567" spans="1:11" x14ac:dyDescent="0.2">
      <c r="A567" s="405"/>
      <c r="B567" s="405"/>
      <c r="C567" s="405"/>
      <c r="D567" s="449"/>
      <c r="E567" s="449"/>
      <c r="F567" s="449"/>
      <c r="G567" s="449"/>
      <c r="H567" s="449"/>
      <c r="I567" s="449"/>
      <c r="J567" s="449"/>
      <c r="K567" s="449"/>
    </row>
    <row r="568" spans="1:11" x14ac:dyDescent="0.2">
      <c r="A568" s="405"/>
      <c r="B568" s="405"/>
      <c r="C568" s="405"/>
      <c r="D568" s="449"/>
      <c r="E568" s="449"/>
      <c r="F568" s="449"/>
      <c r="G568" s="449"/>
      <c r="H568" s="449"/>
      <c r="I568" s="449"/>
      <c r="J568" s="449"/>
      <c r="K568" s="449"/>
    </row>
    <row r="569" spans="1:11" x14ac:dyDescent="0.2">
      <c r="A569" s="405"/>
      <c r="B569" s="405"/>
      <c r="C569" s="405"/>
      <c r="D569" s="449"/>
      <c r="E569" s="449"/>
      <c r="F569" s="449"/>
      <c r="G569" s="449"/>
      <c r="H569" s="449"/>
      <c r="I569" s="449"/>
      <c r="J569" s="449"/>
      <c r="K569" s="449"/>
    </row>
    <row r="570" spans="1:11" x14ac:dyDescent="0.2">
      <c r="A570" s="405"/>
      <c r="B570" s="405"/>
      <c r="C570" s="405"/>
      <c r="D570" s="449"/>
      <c r="E570" s="449"/>
      <c r="F570" s="449"/>
      <c r="G570" s="449"/>
      <c r="H570" s="449"/>
      <c r="I570" s="449"/>
      <c r="J570" s="449"/>
      <c r="K570" s="449"/>
    </row>
    <row r="571" spans="1:11" x14ac:dyDescent="0.2">
      <c r="A571" s="405"/>
      <c r="B571" s="405"/>
      <c r="C571" s="405"/>
      <c r="D571" s="449"/>
      <c r="E571" s="449"/>
      <c r="F571" s="449"/>
      <c r="G571" s="449"/>
      <c r="H571" s="449"/>
      <c r="I571" s="449"/>
      <c r="J571" s="449"/>
      <c r="K571" s="449"/>
    </row>
    <row r="572" spans="1:11" x14ac:dyDescent="0.2">
      <c r="A572" s="405"/>
      <c r="B572" s="405"/>
      <c r="C572" s="405"/>
      <c r="D572" s="449"/>
      <c r="E572" s="449"/>
      <c r="F572" s="449"/>
      <c r="G572" s="449"/>
      <c r="H572" s="449"/>
      <c r="I572" s="449"/>
      <c r="J572" s="449"/>
      <c r="K572" s="449"/>
    </row>
    <row r="573" spans="1:11" x14ac:dyDescent="0.2">
      <c r="A573" s="405"/>
      <c r="B573" s="405"/>
      <c r="C573" s="405"/>
      <c r="D573" s="449"/>
      <c r="E573" s="449"/>
      <c r="F573" s="449"/>
      <c r="G573" s="449"/>
      <c r="H573" s="449"/>
      <c r="I573" s="449"/>
      <c r="J573" s="449"/>
      <c r="K573" s="449"/>
    </row>
    <row r="574" spans="1:11" x14ac:dyDescent="0.2">
      <c r="A574" s="405"/>
      <c r="B574" s="405"/>
      <c r="C574" s="405"/>
      <c r="D574" s="449"/>
      <c r="E574" s="449"/>
      <c r="F574" s="449"/>
      <c r="G574" s="449"/>
      <c r="H574" s="449"/>
      <c r="I574" s="449"/>
      <c r="J574" s="449"/>
      <c r="K574" s="449"/>
    </row>
    <row r="575" spans="1:11" x14ac:dyDescent="0.2">
      <c r="A575" s="405"/>
      <c r="B575" s="405"/>
      <c r="C575" s="405"/>
      <c r="D575" s="449"/>
      <c r="E575" s="449"/>
      <c r="F575" s="449"/>
      <c r="G575" s="449"/>
      <c r="H575" s="449"/>
      <c r="I575" s="449"/>
      <c r="J575" s="449"/>
      <c r="K575" s="449"/>
    </row>
    <row r="576" spans="1:11" x14ac:dyDescent="0.2">
      <c r="A576" s="405"/>
      <c r="B576" s="405"/>
      <c r="C576" s="405"/>
      <c r="D576" s="449"/>
      <c r="E576" s="449"/>
      <c r="F576" s="449"/>
      <c r="G576" s="449"/>
      <c r="H576" s="449"/>
      <c r="I576" s="449"/>
      <c r="J576" s="449"/>
      <c r="K576" s="449"/>
    </row>
    <row r="577" spans="1:11" x14ac:dyDescent="0.2">
      <c r="A577" s="405"/>
      <c r="B577" s="405"/>
      <c r="C577" s="405"/>
      <c r="D577" s="449"/>
      <c r="E577" s="449"/>
      <c r="F577" s="449"/>
      <c r="G577" s="449"/>
      <c r="H577" s="449"/>
      <c r="I577" s="449"/>
      <c r="J577" s="449"/>
      <c r="K577" s="449"/>
    </row>
    <row r="578" spans="1:11" x14ac:dyDescent="0.2">
      <c r="A578" s="405"/>
      <c r="B578" s="405"/>
      <c r="C578" s="405"/>
      <c r="D578" s="449"/>
      <c r="E578" s="449"/>
      <c r="F578" s="449"/>
      <c r="G578" s="449"/>
      <c r="H578" s="449"/>
      <c r="I578" s="449"/>
      <c r="J578" s="449"/>
      <c r="K578" s="449"/>
    </row>
    <row r="579" spans="1:11" x14ac:dyDescent="0.2">
      <c r="A579" s="405"/>
      <c r="B579" s="405"/>
      <c r="C579" s="405"/>
      <c r="D579" s="449"/>
      <c r="E579" s="449"/>
      <c r="F579" s="449"/>
      <c r="G579" s="449"/>
      <c r="H579" s="449"/>
      <c r="I579" s="449"/>
      <c r="J579" s="449"/>
      <c r="K579" s="449"/>
    </row>
    <row r="580" spans="1:11" x14ac:dyDescent="0.2">
      <c r="A580" s="405"/>
      <c r="B580" s="405"/>
      <c r="C580" s="405"/>
      <c r="D580" s="449"/>
      <c r="E580" s="449"/>
      <c r="F580" s="449"/>
      <c r="G580" s="449"/>
      <c r="H580" s="449"/>
      <c r="I580" s="449"/>
      <c r="J580" s="449"/>
      <c r="K580" s="449"/>
    </row>
    <row r="581" spans="1:11" x14ac:dyDescent="0.2">
      <c r="A581" s="405"/>
      <c r="B581" s="405"/>
      <c r="C581" s="405"/>
      <c r="D581" s="449"/>
      <c r="E581" s="449"/>
      <c r="F581" s="449"/>
      <c r="G581" s="449"/>
      <c r="H581" s="449"/>
      <c r="I581" s="449"/>
      <c r="J581" s="449"/>
      <c r="K581" s="449"/>
    </row>
    <row r="582" spans="1:11" x14ac:dyDescent="0.2">
      <c r="A582" s="405"/>
      <c r="B582" s="405"/>
      <c r="C582" s="405"/>
      <c r="D582" s="449"/>
      <c r="E582" s="449"/>
      <c r="F582" s="449"/>
      <c r="G582" s="449"/>
      <c r="H582" s="449"/>
      <c r="I582" s="449"/>
      <c r="J582" s="449"/>
      <c r="K582" s="449"/>
    </row>
    <row r="583" spans="1:11" x14ac:dyDescent="0.2">
      <c r="A583" s="405"/>
      <c r="B583" s="405"/>
      <c r="C583" s="405"/>
      <c r="D583" s="449"/>
      <c r="E583" s="449"/>
      <c r="F583" s="449"/>
      <c r="G583" s="449"/>
      <c r="H583" s="449"/>
      <c r="I583" s="449"/>
      <c r="J583" s="449"/>
      <c r="K583" s="449"/>
    </row>
    <row r="584" spans="1:11" x14ac:dyDescent="0.2">
      <c r="A584" s="405"/>
      <c r="B584" s="405"/>
      <c r="C584" s="405"/>
      <c r="D584" s="449"/>
      <c r="E584" s="449"/>
      <c r="F584" s="449"/>
      <c r="G584" s="449"/>
      <c r="H584" s="449"/>
      <c r="I584" s="449"/>
      <c r="J584" s="449"/>
      <c r="K584" s="449"/>
    </row>
    <row r="585" spans="1:11" x14ac:dyDescent="0.2">
      <c r="A585" s="405"/>
      <c r="B585" s="405"/>
      <c r="C585" s="405"/>
      <c r="D585" s="449"/>
      <c r="E585" s="449"/>
      <c r="F585" s="449"/>
      <c r="G585" s="449"/>
      <c r="H585" s="449"/>
      <c r="I585" s="449"/>
      <c r="J585" s="449"/>
      <c r="K585" s="449"/>
    </row>
    <row r="586" spans="1:11" x14ac:dyDescent="0.2">
      <c r="A586" s="405"/>
      <c r="B586" s="405"/>
      <c r="C586" s="405"/>
      <c r="D586" s="449"/>
      <c r="E586" s="449"/>
      <c r="F586" s="449"/>
      <c r="G586" s="449"/>
      <c r="H586" s="449"/>
      <c r="I586" s="449"/>
      <c r="J586" s="449"/>
      <c r="K586" s="449"/>
    </row>
    <row r="587" spans="1:11" x14ac:dyDescent="0.2">
      <c r="A587" s="405"/>
      <c r="B587" s="405"/>
      <c r="C587" s="405"/>
      <c r="D587" s="449"/>
      <c r="E587" s="449"/>
      <c r="F587" s="449"/>
      <c r="G587" s="449"/>
      <c r="H587" s="449"/>
      <c r="I587" s="449"/>
      <c r="J587" s="449"/>
      <c r="K587" s="449"/>
    </row>
    <row r="588" spans="1:11" x14ac:dyDescent="0.2">
      <c r="A588" s="405"/>
      <c r="B588" s="405"/>
      <c r="C588" s="405"/>
      <c r="D588" s="449"/>
      <c r="E588" s="449"/>
      <c r="F588" s="449"/>
      <c r="G588" s="449"/>
      <c r="H588" s="449"/>
      <c r="I588" s="449"/>
      <c r="J588" s="449"/>
      <c r="K588" s="449"/>
    </row>
    <row r="589" spans="1:11" x14ac:dyDescent="0.2">
      <c r="A589" s="405"/>
      <c r="B589" s="405"/>
      <c r="C589" s="405"/>
      <c r="D589" s="449"/>
      <c r="E589" s="449"/>
      <c r="F589" s="449"/>
      <c r="G589" s="449"/>
      <c r="H589" s="449"/>
      <c r="I589" s="449"/>
      <c r="J589" s="449"/>
      <c r="K589" s="449"/>
    </row>
    <row r="590" spans="1:11" x14ac:dyDescent="0.2">
      <c r="A590" s="405"/>
      <c r="B590" s="405"/>
      <c r="C590" s="405"/>
      <c r="D590" s="449"/>
      <c r="E590" s="449"/>
      <c r="F590" s="449"/>
      <c r="G590" s="449"/>
      <c r="H590" s="449"/>
      <c r="I590" s="449"/>
      <c r="J590" s="449"/>
      <c r="K590" s="449"/>
    </row>
    <row r="591" spans="1:11" x14ac:dyDescent="0.2">
      <c r="A591" s="405"/>
      <c r="B591" s="405"/>
      <c r="C591" s="405"/>
      <c r="D591" s="449"/>
      <c r="E591" s="449"/>
      <c r="F591" s="449"/>
      <c r="G591" s="449"/>
      <c r="H591" s="449"/>
      <c r="I591" s="449"/>
      <c r="J591" s="449"/>
      <c r="K591" s="449"/>
    </row>
    <row r="592" spans="1:11" x14ac:dyDescent="0.2">
      <c r="A592" s="405"/>
      <c r="B592" s="405"/>
      <c r="C592" s="405"/>
      <c r="D592" s="449"/>
      <c r="E592" s="449"/>
      <c r="F592" s="449"/>
      <c r="G592" s="449"/>
      <c r="H592" s="449"/>
      <c r="I592" s="449"/>
      <c r="J592" s="449"/>
      <c r="K592" s="449"/>
    </row>
    <row r="593" spans="1:11" x14ac:dyDescent="0.2">
      <c r="A593" s="405"/>
      <c r="B593" s="405"/>
      <c r="C593" s="405"/>
      <c r="D593" s="449"/>
      <c r="E593" s="449"/>
      <c r="F593" s="449"/>
      <c r="G593" s="449"/>
      <c r="H593" s="449"/>
      <c r="I593" s="449"/>
      <c r="J593" s="449"/>
      <c r="K593" s="449"/>
    </row>
    <row r="594" spans="1:11" x14ac:dyDescent="0.2">
      <c r="A594" s="405"/>
      <c r="B594" s="405"/>
      <c r="C594" s="405"/>
      <c r="D594" s="449"/>
      <c r="E594" s="449"/>
      <c r="F594" s="449"/>
      <c r="G594" s="449"/>
      <c r="H594" s="449"/>
      <c r="I594" s="449"/>
      <c r="J594" s="449"/>
      <c r="K594" s="449"/>
    </row>
    <row r="595" spans="1:11" x14ac:dyDescent="0.2">
      <c r="A595" s="405"/>
      <c r="B595" s="405"/>
      <c r="C595" s="405"/>
      <c r="D595" s="449"/>
      <c r="E595" s="449"/>
      <c r="F595" s="449"/>
      <c r="G595" s="449"/>
      <c r="H595" s="449"/>
      <c r="I595" s="449"/>
      <c r="J595" s="449"/>
      <c r="K595" s="449"/>
    </row>
    <row r="596" spans="1:11" x14ac:dyDescent="0.2">
      <c r="A596" s="405"/>
      <c r="B596" s="405"/>
      <c r="C596" s="405"/>
      <c r="D596" s="449"/>
      <c r="E596" s="449"/>
      <c r="F596" s="449"/>
      <c r="G596" s="449"/>
      <c r="H596" s="449"/>
      <c r="I596" s="449"/>
      <c r="J596" s="449"/>
      <c r="K596" s="449"/>
    </row>
    <row r="597" spans="1:11" x14ac:dyDescent="0.2">
      <c r="A597" s="405"/>
      <c r="B597" s="405"/>
      <c r="C597" s="405"/>
      <c r="D597" s="449"/>
      <c r="E597" s="449"/>
      <c r="F597" s="449"/>
      <c r="G597" s="449"/>
      <c r="H597" s="449"/>
      <c r="I597" s="449"/>
      <c r="J597" s="449"/>
      <c r="K597" s="449"/>
    </row>
    <row r="598" spans="1:11" x14ac:dyDescent="0.2">
      <c r="A598" s="405"/>
      <c r="B598" s="405"/>
      <c r="C598" s="405"/>
      <c r="D598" s="449"/>
      <c r="E598" s="449"/>
      <c r="F598" s="449"/>
      <c r="G598" s="449"/>
      <c r="H598" s="449"/>
      <c r="I598" s="449"/>
      <c r="J598" s="449"/>
      <c r="K598" s="449"/>
    </row>
    <row r="599" spans="1:11" x14ac:dyDescent="0.2">
      <c r="A599" s="405"/>
      <c r="B599" s="405"/>
      <c r="C599" s="405"/>
      <c r="D599" s="449"/>
      <c r="E599" s="449"/>
      <c r="F599" s="449"/>
      <c r="G599" s="449"/>
      <c r="H599" s="449"/>
      <c r="I599" s="449"/>
      <c r="J599" s="449"/>
      <c r="K599" s="449"/>
    </row>
    <row r="600" spans="1:11" x14ac:dyDescent="0.2">
      <c r="A600" s="405"/>
      <c r="B600" s="405"/>
      <c r="C600" s="405"/>
      <c r="D600" s="449"/>
      <c r="E600" s="449"/>
      <c r="F600" s="449"/>
      <c r="G600" s="449"/>
      <c r="H600" s="449"/>
      <c r="I600" s="449"/>
      <c r="J600" s="449"/>
      <c r="K600" s="449"/>
    </row>
    <row r="601" spans="1:11" x14ac:dyDescent="0.2">
      <c r="A601" s="405"/>
      <c r="B601" s="405"/>
      <c r="C601" s="405"/>
      <c r="D601" s="449"/>
      <c r="E601" s="449"/>
      <c r="F601" s="449"/>
      <c r="G601" s="449"/>
      <c r="H601" s="449"/>
      <c r="I601" s="449"/>
      <c r="J601" s="449"/>
      <c r="K601" s="449"/>
    </row>
    <row r="602" spans="1:11" x14ac:dyDescent="0.2">
      <c r="A602" s="405"/>
      <c r="B602" s="405"/>
      <c r="C602" s="405"/>
      <c r="D602" s="449"/>
      <c r="E602" s="449"/>
      <c r="F602" s="449"/>
      <c r="G602" s="449"/>
      <c r="H602" s="449"/>
      <c r="I602" s="449"/>
      <c r="J602" s="449"/>
      <c r="K602" s="449"/>
    </row>
    <row r="603" spans="1:11" x14ac:dyDescent="0.2">
      <c r="A603" s="405"/>
      <c r="B603" s="405"/>
      <c r="C603" s="405"/>
      <c r="D603" s="449"/>
      <c r="E603" s="449"/>
      <c r="F603" s="449"/>
      <c r="G603" s="449"/>
      <c r="H603" s="449"/>
      <c r="I603" s="449"/>
      <c r="J603" s="449"/>
      <c r="K603" s="449"/>
    </row>
    <row r="604" spans="1:11" x14ac:dyDescent="0.2">
      <c r="A604" s="405"/>
      <c r="B604" s="405"/>
      <c r="C604" s="405"/>
      <c r="D604" s="449"/>
      <c r="E604" s="449"/>
      <c r="F604" s="449"/>
      <c r="G604" s="449"/>
      <c r="H604" s="449"/>
      <c r="I604" s="449"/>
      <c r="J604" s="449"/>
      <c r="K604" s="449"/>
    </row>
    <row r="605" spans="1:11" x14ac:dyDescent="0.2">
      <c r="A605" s="405"/>
      <c r="B605" s="405"/>
      <c r="C605" s="405"/>
      <c r="D605" s="449"/>
      <c r="E605" s="449"/>
      <c r="F605" s="449"/>
      <c r="G605" s="449"/>
      <c r="H605" s="449"/>
      <c r="I605" s="449"/>
      <c r="J605" s="449"/>
      <c r="K605" s="449"/>
    </row>
    <row r="606" spans="1:11" x14ac:dyDescent="0.2">
      <c r="A606" s="405"/>
      <c r="B606" s="405"/>
      <c r="C606" s="405"/>
      <c r="D606" s="449"/>
      <c r="E606" s="449"/>
      <c r="F606" s="449"/>
      <c r="G606" s="449"/>
      <c r="H606" s="449"/>
      <c r="I606" s="449"/>
      <c r="J606" s="449"/>
      <c r="K606" s="449"/>
    </row>
    <row r="607" spans="1:11" x14ac:dyDescent="0.2">
      <c r="A607" s="405"/>
      <c r="B607" s="405"/>
      <c r="C607" s="405"/>
      <c r="D607" s="449"/>
      <c r="E607" s="449"/>
      <c r="F607" s="449"/>
      <c r="G607" s="449"/>
      <c r="H607" s="449"/>
      <c r="I607" s="449"/>
      <c r="J607" s="449"/>
      <c r="K607" s="449"/>
    </row>
    <row r="608" spans="1:11" x14ac:dyDescent="0.2">
      <c r="A608" s="405"/>
      <c r="B608" s="405"/>
      <c r="C608" s="405"/>
      <c r="D608" s="449"/>
      <c r="E608" s="449"/>
      <c r="F608" s="449"/>
      <c r="G608" s="449"/>
      <c r="H608" s="449"/>
      <c r="I608" s="449"/>
      <c r="J608" s="449"/>
      <c r="K608" s="449"/>
    </row>
    <row r="609" spans="1:11" x14ac:dyDescent="0.2">
      <c r="A609" s="405"/>
      <c r="B609" s="405"/>
      <c r="C609" s="405"/>
      <c r="D609" s="449"/>
      <c r="E609" s="449"/>
      <c r="F609" s="449"/>
      <c r="G609" s="449"/>
      <c r="H609" s="449"/>
      <c r="I609" s="449"/>
      <c r="J609" s="449"/>
      <c r="K609" s="449"/>
    </row>
    <row r="610" spans="1:11" x14ac:dyDescent="0.2">
      <c r="A610" s="405"/>
      <c r="B610" s="405"/>
      <c r="C610" s="405"/>
      <c r="D610" s="449"/>
      <c r="E610" s="449"/>
      <c r="F610" s="449"/>
      <c r="G610" s="449"/>
      <c r="H610" s="449"/>
      <c r="I610" s="449"/>
      <c r="J610" s="449"/>
      <c r="K610" s="449"/>
    </row>
    <row r="611" spans="1:11" x14ac:dyDescent="0.2">
      <c r="A611" s="405"/>
      <c r="B611" s="405"/>
      <c r="C611" s="405"/>
      <c r="D611" s="449"/>
      <c r="E611" s="449"/>
      <c r="F611" s="449"/>
      <c r="G611" s="449"/>
      <c r="H611" s="449"/>
      <c r="I611" s="449"/>
      <c r="J611" s="449"/>
      <c r="K611" s="449"/>
    </row>
    <row r="612" spans="1:11" x14ac:dyDescent="0.2">
      <c r="A612" s="405"/>
      <c r="B612" s="405"/>
      <c r="C612" s="405"/>
      <c r="D612" s="449"/>
      <c r="E612" s="449"/>
      <c r="F612" s="449"/>
      <c r="G612" s="449"/>
      <c r="H612" s="449"/>
      <c r="I612" s="449"/>
      <c r="J612" s="449"/>
      <c r="K612" s="449"/>
    </row>
    <row r="613" spans="1:11" x14ac:dyDescent="0.2">
      <c r="A613" s="405"/>
      <c r="B613" s="405"/>
      <c r="C613" s="405"/>
      <c r="D613" s="449"/>
      <c r="E613" s="449"/>
      <c r="F613" s="449"/>
      <c r="G613" s="449"/>
      <c r="H613" s="449"/>
      <c r="I613" s="449"/>
      <c r="J613" s="449"/>
      <c r="K613" s="449"/>
    </row>
    <row r="614" spans="1:11" x14ac:dyDescent="0.2">
      <c r="A614" s="405"/>
      <c r="B614" s="405"/>
      <c r="C614" s="405"/>
      <c r="D614" s="449"/>
      <c r="E614" s="449"/>
      <c r="F614" s="449"/>
      <c r="G614" s="449"/>
      <c r="H614" s="449"/>
      <c r="I614" s="449"/>
      <c r="J614" s="449"/>
      <c r="K614" s="449"/>
    </row>
    <row r="615" spans="1:11" x14ac:dyDescent="0.2">
      <c r="A615" s="405"/>
      <c r="B615" s="405"/>
      <c r="C615" s="405"/>
      <c r="D615" s="449"/>
      <c r="E615" s="449"/>
      <c r="F615" s="449"/>
      <c r="G615" s="449"/>
      <c r="H615" s="449"/>
      <c r="I615" s="449"/>
      <c r="J615" s="449"/>
      <c r="K615" s="449"/>
    </row>
    <row r="616" spans="1:11" x14ac:dyDescent="0.2">
      <c r="A616" s="405"/>
      <c r="B616" s="405"/>
      <c r="C616" s="405"/>
      <c r="D616" s="449"/>
      <c r="E616" s="449"/>
      <c r="F616" s="449"/>
      <c r="G616" s="449"/>
      <c r="H616" s="449"/>
      <c r="I616" s="449"/>
      <c r="J616" s="449"/>
      <c r="K616" s="449"/>
    </row>
    <row r="617" spans="1:11" x14ac:dyDescent="0.2">
      <c r="A617" s="405"/>
      <c r="B617" s="405"/>
      <c r="C617" s="405"/>
      <c r="D617" s="449"/>
      <c r="E617" s="449"/>
      <c r="F617" s="449"/>
      <c r="G617" s="449"/>
      <c r="H617" s="449"/>
      <c r="I617" s="449"/>
      <c r="J617" s="449"/>
      <c r="K617" s="449"/>
    </row>
    <row r="618" spans="1:11" x14ac:dyDescent="0.2">
      <c r="A618" s="405"/>
      <c r="B618" s="405"/>
      <c r="C618" s="405"/>
      <c r="D618" s="449"/>
      <c r="E618" s="449"/>
      <c r="F618" s="449"/>
      <c r="G618" s="449"/>
      <c r="H618" s="449"/>
      <c r="I618" s="449"/>
      <c r="J618" s="449"/>
      <c r="K618" s="449"/>
    </row>
    <row r="619" spans="1:11" x14ac:dyDescent="0.2">
      <c r="A619" s="405"/>
      <c r="B619" s="405"/>
      <c r="C619" s="405"/>
      <c r="D619" s="449"/>
      <c r="E619" s="449"/>
      <c r="F619" s="449"/>
      <c r="G619" s="449"/>
      <c r="H619" s="449"/>
      <c r="I619" s="449"/>
      <c r="J619" s="449"/>
      <c r="K619" s="449"/>
    </row>
    <row r="620" spans="1:11" x14ac:dyDescent="0.2">
      <c r="A620" s="405"/>
      <c r="B620" s="405"/>
      <c r="C620" s="405"/>
      <c r="D620" s="449"/>
      <c r="E620" s="449"/>
      <c r="F620" s="449"/>
      <c r="G620" s="449"/>
      <c r="H620" s="449"/>
      <c r="I620" s="449"/>
      <c r="J620" s="449"/>
      <c r="K620" s="449"/>
    </row>
    <row r="621" spans="1:11" x14ac:dyDescent="0.2">
      <c r="A621" s="405"/>
      <c r="B621" s="405"/>
      <c r="C621" s="405"/>
      <c r="D621" s="449"/>
      <c r="E621" s="449"/>
      <c r="F621" s="449"/>
      <c r="G621" s="449"/>
      <c r="H621" s="449"/>
      <c r="I621" s="449"/>
      <c r="J621" s="449"/>
      <c r="K621" s="449"/>
    </row>
    <row r="622" spans="1:11" x14ac:dyDescent="0.2">
      <c r="A622" s="405"/>
      <c r="B622" s="405"/>
      <c r="C622" s="405"/>
      <c r="D622" s="449"/>
      <c r="E622" s="449"/>
      <c r="F622" s="449"/>
      <c r="G622" s="449"/>
      <c r="H622" s="449"/>
      <c r="I622" s="449"/>
      <c r="J622" s="449"/>
      <c r="K622" s="449"/>
    </row>
    <row r="623" spans="1:11" x14ac:dyDescent="0.2">
      <c r="A623" s="405"/>
      <c r="B623" s="405"/>
      <c r="C623" s="405"/>
      <c r="D623" s="449"/>
      <c r="E623" s="449"/>
      <c r="F623" s="449"/>
      <c r="G623" s="449"/>
      <c r="H623" s="449"/>
      <c r="I623" s="449"/>
      <c r="J623" s="449"/>
      <c r="K623" s="449"/>
    </row>
    <row r="624" spans="1:11" x14ac:dyDescent="0.2">
      <c r="A624" s="405"/>
      <c r="B624" s="405"/>
      <c r="C624" s="405"/>
      <c r="D624" s="449"/>
      <c r="E624" s="449"/>
      <c r="F624" s="449"/>
      <c r="G624" s="449"/>
      <c r="H624" s="449"/>
      <c r="I624" s="449"/>
      <c r="J624" s="449"/>
      <c r="K624" s="449"/>
    </row>
    <row r="625" spans="1:11" x14ac:dyDescent="0.2">
      <c r="A625" s="405"/>
      <c r="B625" s="405"/>
      <c r="C625" s="405"/>
      <c r="D625" s="449"/>
      <c r="E625" s="449"/>
      <c r="F625" s="449"/>
      <c r="G625" s="449"/>
      <c r="H625" s="449"/>
      <c r="I625" s="449"/>
      <c r="J625" s="449"/>
      <c r="K625" s="449"/>
    </row>
    <row r="626" spans="1:11" x14ac:dyDescent="0.2">
      <c r="A626" s="405"/>
      <c r="B626" s="405"/>
      <c r="C626" s="405"/>
      <c r="D626" s="449"/>
      <c r="E626" s="449"/>
      <c r="F626" s="449"/>
      <c r="G626" s="449"/>
      <c r="H626" s="449"/>
      <c r="I626" s="449"/>
      <c r="J626" s="449"/>
      <c r="K626" s="449"/>
    </row>
    <row r="627" spans="1:11" x14ac:dyDescent="0.2">
      <c r="A627" s="405"/>
      <c r="B627" s="405"/>
      <c r="C627" s="405"/>
      <c r="D627" s="449"/>
      <c r="E627" s="449"/>
      <c r="F627" s="449"/>
      <c r="G627" s="449"/>
      <c r="H627" s="449"/>
      <c r="I627" s="449"/>
      <c r="J627" s="449"/>
      <c r="K627" s="449"/>
    </row>
    <row r="628" spans="1:11" x14ac:dyDescent="0.2">
      <c r="A628" s="405"/>
      <c r="B628" s="405"/>
      <c r="C628" s="405"/>
      <c r="D628" s="449"/>
      <c r="E628" s="449"/>
      <c r="F628" s="449"/>
      <c r="G628" s="449"/>
      <c r="H628" s="449"/>
      <c r="I628" s="449"/>
      <c r="J628" s="449"/>
      <c r="K628" s="449"/>
    </row>
    <row r="629" spans="1:11" x14ac:dyDescent="0.2">
      <c r="A629" s="405"/>
      <c r="B629" s="405"/>
      <c r="C629" s="405"/>
      <c r="D629" s="449"/>
      <c r="E629" s="449"/>
      <c r="F629" s="449"/>
      <c r="G629" s="449"/>
      <c r="H629" s="449"/>
      <c r="I629" s="449"/>
      <c r="J629" s="449"/>
      <c r="K629" s="449"/>
    </row>
    <row r="630" spans="1:11" x14ac:dyDescent="0.2">
      <c r="A630" s="405"/>
      <c r="B630" s="405"/>
      <c r="C630" s="405"/>
      <c r="D630" s="449"/>
      <c r="E630" s="449"/>
      <c r="F630" s="449"/>
      <c r="G630" s="449"/>
      <c r="H630" s="449"/>
      <c r="I630" s="449"/>
      <c r="J630" s="449"/>
      <c r="K630" s="449"/>
    </row>
    <row r="631" spans="1:11" x14ac:dyDescent="0.2">
      <c r="A631" s="405"/>
      <c r="B631" s="405"/>
      <c r="C631" s="405"/>
      <c r="D631" s="449"/>
      <c r="E631" s="449"/>
      <c r="F631" s="449"/>
      <c r="G631" s="449"/>
      <c r="H631" s="449"/>
      <c r="I631" s="449"/>
      <c r="J631" s="449"/>
      <c r="K631" s="449"/>
    </row>
    <row r="632" spans="1:11" x14ac:dyDescent="0.2">
      <c r="A632" s="405"/>
      <c r="B632" s="405"/>
      <c r="C632" s="405"/>
      <c r="D632" s="449"/>
      <c r="E632" s="449"/>
      <c r="F632" s="449"/>
      <c r="G632" s="449"/>
      <c r="H632" s="449"/>
      <c r="I632" s="449"/>
      <c r="J632" s="449"/>
      <c r="K632" s="449"/>
    </row>
    <row r="633" spans="1:11" x14ac:dyDescent="0.2">
      <c r="A633" s="405"/>
      <c r="B633" s="405"/>
      <c r="C633" s="405"/>
      <c r="D633" s="449"/>
      <c r="E633" s="449"/>
      <c r="F633" s="449"/>
      <c r="G633" s="449"/>
      <c r="H633" s="449"/>
      <c r="I633" s="449"/>
      <c r="J633" s="449"/>
      <c r="K633" s="449"/>
    </row>
    <row r="634" spans="1:11" x14ac:dyDescent="0.2">
      <c r="A634" s="405"/>
      <c r="B634" s="405"/>
      <c r="C634" s="405"/>
      <c r="D634" s="449"/>
      <c r="E634" s="449"/>
      <c r="F634" s="449"/>
      <c r="G634" s="449"/>
      <c r="H634" s="449"/>
      <c r="I634" s="449"/>
      <c r="J634" s="449"/>
      <c r="K634" s="449"/>
    </row>
    <row r="635" spans="1:11" x14ac:dyDescent="0.2">
      <c r="A635" s="405"/>
      <c r="B635" s="405"/>
      <c r="C635" s="405"/>
      <c r="D635" s="449"/>
      <c r="E635" s="449"/>
      <c r="F635" s="449"/>
      <c r="G635" s="449"/>
      <c r="H635" s="449"/>
      <c r="I635" s="449"/>
      <c r="J635" s="449"/>
      <c r="K635" s="449"/>
    </row>
    <row r="636" spans="1:11" x14ac:dyDescent="0.2">
      <c r="A636" s="405"/>
      <c r="B636" s="405"/>
      <c r="C636" s="405"/>
      <c r="D636" s="449"/>
      <c r="E636" s="449"/>
      <c r="F636" s="449"/>
      <c r="G636" s="449"/>
      <c r="H636" s="449"/>
      <c r="I636" s="449"/>
      <c r="J636" s="449"/>
      <c r="K636" s="449"/>
    </row>
    <row r="637" spans="1:11" x14ac:dyDescent="0.2">
      <c r="A637" s="405"/>
      <c r="B637" s="405"/>
      <c r="C637" s="405"/>
      <c r="D637" s="449"/>
      <c r="E637" s="449"/>
      <c r="F637" s="449"/>
      <c r="G637" s="449"/>
      <c r="H637" s="449"/>
      <c r="I637" s="449"/>
      <c r="J637" s="449"/>
      <c r="K637" s="449"/>
    </row>
    <row r="638" spans="1:11" x14ac:dyDescent="0.2">
      <c r="A638" s="405"/>
      <c r="B638" s="405"/>
      <c r="C638" s="405"/>
      <c r="D638" s="449"/>
      <c r="E638" s="449"/>
      <c r="F638" s="449"/>
      <c r="G638" s="449"/>
      <c r="H638" s="449"/>
      <c r="I638" s="449"/>
      <c r="J638" s="449"/>
      <c r="K638" s="449"/>
    </row>
    <row r="639" spans="1:11" x14ac:dyDescent="0.2">
      <c r="A639" s="405"/>
      <c r="B639" s="405"/>
      <c r="C639" s="405"/>
      <c r="D639" s="449"/>
      <c r="E639" s="449"/>
      <c r="F639" s="449"/>
      <c r="G639" s="449"/>
      <c r="H639" s="449"/>
      <c r="I639" s="449"/>
      <c r="J639" s="449"/>
      <c r="K639" s="449"/>
    </row>
    <row r="640" spans="1:11" x14ac:dyDescent="0.2">
      <c r="A640" s="405"/>
      <c r="B640" s="405"/>
      <c r="C640" s="405"/>
      <c r="D640" s="449"/>
      <c r="E640" s="449"/>
      <c r="F640" s="449"/>
      <c r="G640" s="449"/>
      <c r="H640" s="449"/>
      <c r="I640" s="449"/>
      <c r="J640" s="449"/>
      <c r="K640" s="449"/>
    </row>
    <row r="641" spans="1:11" x14ac:dyDescent="0.2">
      <c r="A641" s="405"/>
      <c r="B641" s="405"/>
      <c r="C641" s="405"/>
      <c r="D641" s="449"/>
      <c r="E641" s="449"/>
      <c r="F641" s="449"/>
      <c r="G641" s="449"/>
      <c r="H641" s="449"/>
      <c r="I641" s="449"/>
      <c r="J641" s="449"/>
      <c r="K641" s="449"/>
    </row>
    <row r="642" spans="1:11" x14ac:dyDescent="0.2">
      <c r="A642" s="405"/>
      <c r="B642" s="405"/>
      <c r="C642" s="405"/>
      <c r="D642" s="449"/>
      <c r="E642" s="449"/>
      <c r="F642" s="449"/>
      <c r="G642" s="449"/>
      <c r="H642" s="449"/>
      <c r="I642" s="449"/>
      <c r="J642" s="449"/>
      <c r="K642" s="449"/>
    </row>
    <row r="643" spans="1:11" x14ac:dyDescent="0.2">
      <c r="A643" s="405"/>
      <c r="B643" s="405"/>
      <c r="C643" s="405"/>
      <c r="D643" s="449"/>
      <c r="E643" s="449"/>
      <c r="F643" s="449"/>
      <c r="G643" s="449"/>
      <c r="H643" s="449"/>
      <c r="I643" s="449"/>
      <c r="J643" s="449"/>
      <c r="K643" s="449"/>
    </row>
    <row r="644" spans="1:11" x14ac:dyDescent="0.2">
      <c r="A644" s="405"/>
      <c r="B644" s="405"/>
      <c r="C644" s="405"/>
      <c r="D644" s="449"/>
      <c r="E644" s="449"/>
      <c r="F644" s="449"/>
      <c r="G644" s="449"/>
      <c r="H644" s="449"/>
      <c r="I644" s="449"/>
      <c r="J644" s="449"/>
      <c r="K644" s="449"/>
    </row>
    <row r="645" spans="1:11" x14ac:dyDescent="0.2">
      <c r="A645" s="405"/>
      <c r="B645" s="405"/>
      <c r="C645" s="405"/>
      <c r="D645" s="449"/>
      <c r="E645" s="449"/>
      <c r="F645" s="449"/>
      <c r="G645" s="449"/>
      <c r="H645" s="449"/>
      <c r="I645" s="449"/>
      <c r="J645" s="449"/>
      <c r="K645" s="449"/>
    </row>
    <row r="646" spans="1:11" x14ac:dyDescent="0.2">
      <c r="A646" s="405"/>
      <c r="B646" s="405"/>
      <c r="C646" s="405"/>
      <c r="D646" s="449"/>
      <c r="E646" s="449"/>
      <c r="F646" s="449"/>
      <c r="G646" s="449"/>
      <c r="H646" s="449"/>
      <c r="I646" s="449"/>
      <c r="J646" s="449"/>
      <c r="K646" s="449"/>
    </row>
    <row r="647" spans="1:11" x14ac:dyDescent="0.2">
      <c r="A647" s="405"/>
      <c r="B647" s="405"/>
      <c r="C647" s="405"/>
      <c r="D647" s="449"/>
      <c r="E647" s="449"/>
      <c r="F647" s="449"/>
      <c r="G647" s="449"/>
      <c r="H647" s="449"/>
      <c r="I647" s="449"/>
      <c r="J647" s="449"/>
      <c r="K647" s="449"/>
    </row>
    <row r="648" spans="1:11" x14ac:dyDescent="0.2">
      <c r="A648" s="405"/>
      <c r="B648" s="405"/>
      <c r="C648" s="405"/>
      <c r="D648" s="449"/>
      <c r="E648" s="449"/>
      <c r="F648" s="449"/>
      <c r="G648" s="449"/>
      <c r="H648" s="449"/>
      <c r="I648" s="449"/>
      <c r="J648" s="449"/>
      <c r="K648" s="449"/>
    </row>
    <row r="649" spans="1:11" x14ac:dyDescent="0.2">
      <c r="A649" s="405"/>
      <c r="B649" s="405"/>
      <c r="C649" s="405"/>
      <c r="D649" s="449"/>
      <c r="E649" s="449"/>
      <c r="F649" s="449"/>
      <c r="G649" s="449"/>
      <c r="H649" s="449"/>
      <c r="I649" s="449"/>
      <c r="J649" s="449"/>
      <c r="K649" s="449"/>
    </row>
    <row r="650" spans="1:11" x14ac:dyDescent="0.2">
      <c r="A650" s="405"/>
      <c r="B650" s="405"/>
      <c r="C650" s="405"/>
      <c r="D650" s="449"/>
      <c r="E650" s="449"/>
      <c r="F650" s="449"/>
      <c r="G650" s="449"/>
      <c r="H650" s="449"/>
      <c r="I650" s="449"/>
      <c r="J650" s="449"/>
      <c r="K650" s="449"/>
    </row>
    <row r="651" spans="1:11" x14ac:dyDescent="0.2">
      <c r="A651" s="405"/>
      <c r="B651" s="405"/>
      <c r="C651" s="405"/>
      <c r="D651" s="449"/>
      <c r="E651" s="449"/>
      <c r="F651" s="449"/>
      <c r="G651" s="449"/>
      <c r="H651" s="449"/>
      <c r="I651" s="449"/>
      <c r="J651" s="449"/>
      <c r="K651" s="449"/>
    </row>
    <row r="652" spans="1:11" x14ac:dyDescent="0.2">
      <c r="A652" s="405"/>
      <c r="B652" s="405"/>
      <c r="C652" s="405"/>
      <c r="D652" s="449"/>
      <c r="E652" s="449"/>
      <c r="F652" s="449"/>
      <c r="G652" s="449"/>
      <c r="H652" s="449"/>
      <c r="I652" s="449"/>
      <c r="J652" s="449"/>
      <c r="K652" s="449"/>
    </row>
    <row r="653" spans="1:11" x14ac:dyDescent="0.2">
      <c r="A653" s="405"/>
      <c r="B653" s="405"/>
      <c r="C653" s="405"/>
      <c r="D653" s="449"/>
      <c r="E653" s="449"/>
      <c r="F653" s="449"/>
      <c r="G653" s="449"/>
      <c r="H653" s="449"/>
      <c r="I653" s="449"/>
      <c r="J653" s="449"/>
      <c r="K653" s="449"/>
    </row>
    <row r="654" spans="1:11" x14ac:dyDescent="0.2">
      <c r="A654" s="405"/>
      <c r="B654" s="405"/>
      <c r="C654" s="405"/>
      <c r="D654" s="449"/>
      <c r="E654" s="449"/>
      <c r="F654" s="449"/>
      <c r="G654" s="449"/>
      <c r="H654" s="449"/>
      <c r="I654" s="449"/>
      <c r="J654" s="449"/>
      <c r="K654" s="449"/>
    </row>
    <row r="655" spans="1:11" x14ac:dyDescent="0.2">
      <c r="A655" s="405"/>
      <c r="B655" s="405"/>
      <c r="C655" s="405"/>
      <c r="D655" s="449"/>
      <c r="E655" s="449"/>
      <c r="F655" s="449"/>
      <c r="G655" s="449"/>
      <c r="H655" s="449"/>
      <c r="I655" s="449"/>
      <c r="J655" s="449"/>
      <c r="K655" s="449"/>
    </row>
    <row r="656" spans="1:11" x14ac:dyDescent="0.2">
      <c r="A656" s="405"/>
      <c r="B656" s="405"/>
      <c r="C656" s="405"/>
      <c r="D656" s="449"/>
      <c r="E656" s="449"/>
      <c r="F656" s="449"/>
      <c r="G656" s="449"/>
      <c r="H656" s="449"/>
      <c r="I656" s="449"/>
      <c r="J656" s="449"/>
      <c r="K656" s="449"/>
    </row>
    <row r="657" spans="1:11" x14ac:dyDescent="0.2">
      <c r="A657" s="405"/>
      <c r="B657" s="405"/>
      <c r="C657" s="405"/>
      <c r="D657" s="449"/>
      <c r="E657" s="449"/>
      <c r="F657" s="449"/>
      <c r="G657" s="449"/>
      <c r="H657" s="449"/>
      <c r="I657" s="449"/>
      <c r="J657" s="449"/>
      <c r="K657" s="449"/>
    </row>
    <row r="658" spans="1:11" x14ac:dyDescent="0.2">
      <c r="A658" s="405"/>
      <c r="B658" s="405"/>
      <c r="C658" s="405"/>
      <c r="D658" s="449"/>
      <c r="E658" s="449"/>
      <c r="F658" s="449"/>
      <c r="G658" s="449"/>
      <c r="H658" s="449"/>
      <c r="I658" s="449"/>
      <c r="J658" s="449"/>
      <c r="K658" s="449"/>
    </row>
    <row r="659" spans="1:11" x14ac:dyDescent="0.2">
      <c r="A659" s="405"/>
      <c r="B659" s="405"/>
      <c r="C659" s="405"/>
      <c r="D659" s="449"/>
      <c r="E659" s="449"/>
      <c r="F659" s="449"/>
      <c r="G659" s="449"/>
      <c r="H659" s="449"/>
      <c r="I659" s="449"/>
      <c r="J659" s="449"/>
      <c r="K659" s="449"/>
    </row>
    <row r="660" spans="1:11" x14ac:dyDescent="0.2">
      <c r="A660" s="405"/>
      <c r="B660" s="405"/>
      <c r="C660" s="405"/>
      <c r="D660" s="449"/>
      <c r="E660" s="449"/>
      <c r="F660" s="449"/>
      <c r="G660" s="449"/>
      <c r="H660" s="449"/>
      <c r="I660" s="449"/>
      <c r="J660" s="449"/>
      <c r="K660" s="449"/>
    </row>
    <row r="661" spans="1:11" x14ac:dyDescent="0.2">
      <c r="A661" s="405"/>
      <c r="B661" s="405"/>
      <c r="C661" s="405"/>
      <c r="D661" s="449"/>
      <c r="E661" s="449"/>
      <c r="F661" s="449"/>
      <c r="G661" s="449"/>
      <c r="H661" s="449"/>
      <c r="I661" s="449"/>
      <c r="J661" s="449"/>
      <c r="K661" s="449"/>
    </row>
    <row r="662" spans="1:11" x14ac:dyDescent="0.2">
      <c r="A662" s="405"/>
      <c r="B662" s="405"/>
      <c r="C662" s="405"/>
      <c r="D662" s="449"/>
      <c r="E662" s="449"/>
      <c r="F662" s="449"/>
      <c r="G662" s="449"/>
      <c r="H662" s="449"/>
      <c r="I662" s="449"/>
      <c r="J662" s="449"/>
      <c r="K662" s="449"/>
    </row>
    <row r="663" spans="1:11" x14ac:dyDescent="0.2">
      <c r="A663" s="405"/>
      <c r="B663" s="405"/>
      <c r="C663" s="405"/>
      <c r="D663" s="449"/>
      <c r="E663" s="449"/>
      <c r="F663" s="449"/>
      <c r="G663" s="449"/>
      <c r="H663" s="449"/>
      <c r="I663" s="449"/>
      <c r="J663" s="449"/>
      <c r="K663" s="449"/>
    </row>
    <row r="664" spans="1:11" x14ac:dyDescent="0.2">
      <c r="A664" s="405"/>
      <c r="B664" s="405"/>
      <c r="C664" s="405"/>
      <c r="D664" s="449"/>
      <c r="E664" s="449"/>
      <c r="F664" s="449"/>
      <c r="G664" s="449"/>
      <c r="H664" s="449"/>
      <c r="I664" s="449"/>
      <c r="J664" s="449"/>
      <c r="K664" s="449"/>
    </row>
    <row r="665" spans="1:11" x14ac:dyDescent="0.2">
      <c r="A665" s="405"/>
      <c r="B665" s="405"/>
      <c r="C665" s="405"/>
      <c r="D665" s="449"/>
      <c r="E665" s="449"/>
      <c r="F665" s="449"/>
      <c r="G665" s="449"/>
      <c r="H665" s="449"/>
      <c r="I665" s="449"/>
      <c r="J665" s="449"/>
      <c r="K665" s="449"/>
    </row>
    <row r="666" spans="1:11" x14ac:dyDescent="0.2">
      <c r="A666" s="405"/>
      <c r="B666" s="405"/>
      <c r="C666" s="405"/>
      <c r="D666" s="449"/>
      <c r="E666" s="449"/>
      <c r="F666" s="449"/>
      <c r="G666" s="449"/>
      <c r="H666" s="449"/>
      <c r="I666" s="449"/>
      <c r="J666" s="449"/>
      <c r="K666" s="449"/>
    </row>
    <row r="667" spans="1:11" x14ac:dyDescent="0.2">
      <c r="A667" s="405"/>
      <c r="B667" s="405"/>
      <c r="C667" s="405"/>
      <c r="D667" s="449"/>
      <c r="E667" s="449"/>
      <c r="F667" s="449"/>
      <c r="G667" s="449"/>
      <c r="H667" s="449"/>
      <c r="I667" s="449"/>
      <c r="J667" s="449"/>
      <c r="K667" s="449"/>
    </row>
    <row r="668" spans="1:11" x14ac:dyDescent="0.2">
      <c r="A668" s="405"/>
      <c r="B668" s="405"/>
      <c r="C668" s="405"/>
      <c r="D668" s="449"/>
      <c r="E668" s="449"/>
      <c r="F668" s="449"/>
      <c r="G668" s="449"/>
      <c r="H668" s="449"/>
      <c r="I668" s="449"/>
      <c r="J668" s="449"/>
      <c r="K668" s="449"/>
    </row>
    <row r="669" spans="1:11" x14ac:dyDescent="0.2">
      <c r="A669" s="405"/>
      <c r="B669" s="405"/>
      <c r="C669" s="405"/>
      <c r="D669" s="449"/>
      <c r="E669" s="449"/>
      <c r="F669" s="449"/>
      <c r="G669" s="449"/>
      <c r="H669" s="449"/>
      <c r="I669" s="449"/>
      <c r="J669" s="449"/>
      <c r="K669" s="449"/>
    </row>
    <row r="670" spans="1:11" x14ac:dyDescent="0.2">
      <c r="A670" s="405"/>
      <c r="B670" s="405"/>
      <c r="C670" s="405"/>
      <c r="D670" s="449"/>
      <c r="E670" s="449"/>
      <c r="F670" s="449"/>
      <c r="G670" s="449"/>
      <c r="H670" s="449"/>
      <c r="I670" s="449"/>
      <c r="J670" s="449"/>
      <c r="K670" s="449"/>
    </row>
    <row r="671" spans="1:11" x14ac:dyDescent="0.2">
      <c r="A671" s="405"/>
      <c r="B671" s="405"/>
      <c r="C671" s="405"/>
      <c r="D671" s="449"/>
      <c r="E671" s="449"/>
      <c r="F671" s="449"/>
      <c r="G671" s="449"/>
      <c r="H671" s="449"/>
      <c r="I671" s="449"/>
      <c r="J671" s="449"/>
      <c r="K671" s="449"/>
    </row>
    <row r="672" spans="1:11" x14ac:dyDescent="0.2">
      <c r="A672" s="405"/>
      <c r="B672" s="405"/>
      <c r="C672" s="405"/>
      <c r="D672" s="449"/>
      <c r="E672" s="449"/>
      <c r="F672" s="449"/>
      <c r="G672" s="449"/>
      <c r="H672" s="449"/>
      <c r="I672" s="449"/>
      <c r="J672" s="449"/>
      <c r="K672" s="449"/>
    </row>
    <row r="673" spans="1:11" x14ac:dyDescent="0.2">
      <c r="A673" s="405"/>
      <c r="B673" s="405"/>
      <c r="C673" s="405"/>
      <c r="D673" s="449"/>
      <c r="E673" s="449"/>
      <c r="F673" s="449"/>
      <c r="G673" s="449"/>
      <c r="H673" s="449"/>
      <c r="I673" s="449"/>
      <c r="J673" s="449"/>
      <c r="K673" s="449"/>
    </row>
    <row r="674" spans="1:11" x14ac:dyDescent="0.2">
      <c r="A674" s="405"/>
      <c r="B674" s="405"/>
      <c r="C674" s="405"/>
      <c r="D674" s="449"/>
      <c r="E674" s="449"/>
      <c r="F674" s="449"/>
      <c r="G674" s="449"/>
      <c r="H674" s="449"/>
      <c r="I674" s="449"/>
      <c r="J674" s="449"/>
      <c r="K674" s="449"/>
    </row>
    <row r="675" spans="1:11" x14ac:dyDescent="0.2">
      <c r="A675" s="405"/>
      <c r="B675" s="405"/>
      <c r="C675" s="405"/>
      <c r="D675" s="449"/>
      <c r="E675" s="449"/>
      <c r="F675" s="449"/>
      <c r="G675" s="449"/>
      <c r="H675" s="449"/>
      <c r="I675" s="449"/>
      <c r="J675" s="449"/>
      <c r="K675" s="449"/>
    </row>
    <row r="676" spans="1:11" x14ac:dyDescent="0.2">
      <c r="A676" s="405"/>
      <c r="B676" s="405"/>
      <c r="C676" s="405"/>
      <c r="D676" s="449"/>
      <c r="E676" s="449"/>
      <c r="F676" s="449"/>
      <c r="G676" s="449"/>
      <c r="H676" s="449"/>
      <c r="I676" s="449"/>
      <c r="J676" s="449"/>
      <c r="K676" s="449"/>
    </row>
    <row r="677" spans="1:11" x14ac:dyDescent="0.2">
      <c r="A677" s="405"/>
      <c r="B677" s="405"/>
      <c r="C677" s="405"/>
      <c r="D677" s="449"/>
      <c r="E677" s="449"/>
      <c r="F677" s="449"/>
      <c r="G677" s="449"/>
      <c r="H677" s="449"/>
      <c r="I677" s="449"/>
      <c r="J677" s="449"/>
      <c r="K677" s="449"/>
    </row>
    <row r="678" spans="1:11" x14ac:dyDescent="0.2">
      <c r="A678" s="405"/>
      <c r="B678" s="405"/>
      <c r="C678" s="405"/>
      <c r="D678" s="449"/>
      <c r="E678" s="449"/>
      <c r="F678" s="449"/>
      <c r="G678" s="449"/>
      <c r="H678" s="449"/>
      <c r="I678" s="449"/>
      <c r="J678" s="449"/>
      <c r="K678" s="449"/>
    </row>
    <row r="679" spans="1:11" x14ac:dyDescent="0.2">
      <c r="A679" s="405"/>
      <c r="B679" s="405"/>
      <c r="C679" s="405"/>
      <c r="D679" s="449"/>
      <c r="E679" s="449"/>
      <c r="F679" s="449"/>
      <c r="G679" s="449"/>
      <c r="H679" s="449"/>
      <c r="I679" s="449"/>
      <c r="J679" s="449"/>
      <c r="K679" s="449"/>
    </row>
    <row r="680" spans="1:11" x14ac:dyDescent="0.2">
      <c r="A680" s="405"/>
      <c r="B680" s="405"/>
      <c r="C680" s="405"/>
      <c r="D680" s="449"/>
      <c r="E680" s="449"/>
      <c r="F680" s="449"/>
      <c r="G680" s="449"/>
      <c r="H680" s="449"/>
      <c r="I680" s="449"/>
      <c r="J680" s="449"/>
      <c r="K680" s="449"/>
    </row>
    <row r="681" spans="1:11" x14ac:dyDescent="0.2">
      <c r="A681" s="405"/>
      <c r="B681" s="405"/>
      <c r="C681" s="405"/>
      <c r="D681" s="449"/>
      <c r="E681" s="449"/>
      <c r="F681" s="449"/>
      <c r="G681" s="449"/>
      <c r="H681" s="449"/>
      <c r="I681" s="449"/>
      <c r="J681" s="449"/>
      <c r="K681" s="449"/>
    </row>
    <row r="682" spans="1:11" x14ac:dyDescent="0.2">
      <c r="A682" s="405"/>
      <c r="B682" s="405"/>
      <c r="C682" s="405"/>
      <c r="D682" s="449"/>
      <c r="E682" s="449"/>
      <c r="F682" s="449"/>
      <c r="G682" s="449"/>
      <c r="H682" s="449"/>
      <c r="I682" s="449"/>
      <c r="J682" s="449"/>
      <c r="K682" s="449"/>
    </row>
    <row r="683" spans="1:11" x14ac:dyDescent="0.2">
      <c r="A683" s="405"/>
      <c r="B683" s="405"/>
      <c r="C683" s="405"/>
      <c r="D683" s="449"/>
      <c r="E683" s="449"/>
      <c r="F683" s="449"/>
      <c r="G683" s="449"/>
      <c r="H683" s="449"/>
      <c r="I683" s="449"/>
      <c r="J683" s="449"/>
      <c r="K683" s="449"/>
    </row>
    <row r="684" spans="1:11" x14ac:dyDescent="0.2">
      <c r="A684" s="405"/>
      <c r="B684" s="405"/>
      <c r="C684" s="405"/>
      <c r="D684" s="449"/>
      <c r="E684" s="449"/>
      <c r="F684" s="449"/>
      <c r="G684" s="449"/>
      <c r="H684" s="449"/>
      <c r="I684" s="449"/>
      <c r="J684" s="449"/>
      <c r="K684" s="449"/>
    </row>
    <row r="685" spans="1:11" x14ac:dyDescent="0.2">
      <c r="A685" s="405"/>
      <c r="B685" s="405"/>
      <c r="C685" s="405"/>
      <c r="D685" s="449"/>
      <c r="E685" s="449"/>
      <c r="F685" s="449"/>
      <c r="G685" s="449"/>
      <c r="H685" s="449"/>
      <c r="I685" s="449"/>
      <c r="J685" s="449"/>
      <c r="K685" s="449"/>
    </row>
    <row r="686" spans="1:11" x14ac:dyDescent="0.2">
      <c r="A686" s="405"/>
      <c r="B686" s="405"/>
      <c r="C686" s="405"/>
      <c r="D686" s="449"/>
      <c r="E686" s="449"/>
      <c r="F686" s="449"/>
      <c r="G686" s="449"/>
      <c r="H686" s="449"/>
      <c r="I686" s="449"/>
      <c r="J686" s="449"/>
      <c r="K686" s="449"/>
    </row>
    <row r="687" spans="1:11" x14ac:dyDescent="0.2">
      <c r="A687" s="405"/>
      <c r="B687" s="405"/>
      <c r="C687" s="405"/>
      <c r="D687" s="449"/>
      <c r="E687" s="449"/>
      <c r="F687" s="449"/>
      <c r="G687" s="449"/>
      <c r="H687" s="449"/>
      <c r="I687" s="449"/>
      <c r="J687" s="449"/>
      <c r="K687" s="449"/>
    </row>
    <row r="688" spans="1:11" x14ac:dyDescent="0.2">
      <c r="A688" s="405"/>
      <c r="B688" s="405"/>
      <c r="C688" s="405"/>
      <c r="D688" s="449"/>
      <c r="E688" s="449"/>
      <c r="F688" s="449"/>
      <c r="G688" s="449"/>
      <c r="H688" s="449"/>
      <c r="I688" s="449"/>
      <c r="J688" s="449"/>
      <c r="K688" s="449"/>
    </row>
    <row r="689" spans="1:11" x14ac:dyDescent="0.2">
      <c r="A689" s="405"/>
      <c r="B689" s="405"/>
      <c r="C689" s="405"/>
      <c r="D689" s="449"/>
      <c r="E689" s="449"/>
      <c r="F689" s="449"/>
      <c r="G689" s="449"/>
      <c r="H689" s="449"/>
      <c r="I689" s="449"/>
      <c r="J689" s="449"/>
      <c r="K689" s="449"/>
    </row>
    <row r="690" spans="1:11" x14ac:dyDescent="0.2">
      <c r="A690" s="405"/>
      <c r="B690" s="405"/>
      <c r="C690" s="405"/>
      <c r="D690" s="449"/>
      <c r="E690" s="449"/>
      <c r="F690" s="449"/>
      <c r="G690" s="449"/>
      <c r="H690" s="449"/>
      <c r="I690" s="449"/>
      <c r="J690" s="449"/>
      <c r="K690" s="449"/>
    </row>
    <row r="691" spans="1:11" x14ac:dyDescent="0.2">
      <c r="A691" s="405"/>
      <c r="B691" s="405"/>
      <c r="C691" s="405"/>
      <c r="D691" s="449"/>
      <c r="E691" s="449"/>
      <c r="F691" s="449"/>
      <c r="G691" s="449"/>
      <c r="H691" s="449"/>
      <c r="I691" s="449"/>
      <c r="J691" s="449"/>
      <c r="K691" s="449"/>
    </row>
    <row r="692" spans="1:11" x14ac:dyDescent="0.2">
      <c r="A692" s="405"/>
      <c r="B692" s="405"/>
      <c r="C692" s="405"/>
      <c r="D692" s="449"/>
      <c r="E692" s="449"/>
      <c r="F692" s="449"/>
      <c r="G692" s="449"/>
      <c r="H692" s="449"/>
      <c r="I692" s="449"/>
      <c r="J692" s="449"/>
      <c r="K692" s="449"/>
    </row>
    <row r="693" spans="1:11" x14ac:dyDescent="0.2">
      <c r="A693" s="405"/>
      <c r="B693" s="405"/>
      <c r="C693" s="405"/>
      <c r="D693" s="449"/>
      <c r="E693" s="449"/>
      <c r="F693" s="449"/>
      <c r="G693" s="449"/>
      <c r="H693" s="449"/>
      <c r="I693" s="449"/>
      <c r="J693" s="449"/>
      <c r="K693" s="449"/>
    </row>
    <row r="694" spans="1:11" x14ac:dyDescent="0.2">
      <c r="A694" s="405"/>
      <c r="B694" s="405"/>
      <c r="C694" s="405"/>
      <c r="D694" s="449"/>
      <c r="E694" s="449"/>
      <c r="F694" s="449"/>
      <c r="G694" s="449"/>
      <c r="H694" s="449"/>
      <c r="I694" s="449"/>
      <c r="J694" s="449"/>
      <c r="K694" s="449"/>
    </row>
    <row r="695" spans="1:11" x14ac:dyDescent="0.2">
      <c r="A695" s="405"/>
      <c r="B695" s="405"/>
      <c r="C695" s="405"/>
      <c r="D695" s="449"/>
      <c r="E695" s="449"/>
      <c r="F695" s="449"/>
      <c r="G695" s="449"/>
      <c r="H695" s="449"/>
      <c r="I695" s="449"/>
      <c r="J695" s="449"/>
      <c r="K695" s="449"/>
    </row>
    <row r="696" spans="1:11" x14ac:dyDescent="0.2">
      <c r="A696" s="405"/>
      <c r="B696" s="405"/>
      <c r="C696" s="405"/>
      <c r="D696" s="449"/>
      <c r="E696" s="449"/>
      <c r="F696" s="449"/>
      <c r="G696" s="449"/>
      <c r="H696" s="449"/>
      <c r="I696" s="449"/>
      <c r="J696" s="449"/>
      <c r="K696" s="449"/>
    </row>
    <row r="697" spans="1:11" x14ac:dyDescent="0.2">
      <c r="A697" s="405"/>
      <c r="B697" s="405"/>
      <c r="C697" s="405"/>
      <c r="D697" s="449"/>
      <c r="E697" s="449"/>
      <c r="F697" s="449"/>
      <c r="G697" s="449"/>
      <c r="H697" s="449"/>
      <c r="I697" s="449"/>
      <c r="J697" s="449"/>
      <c r="K697" s="449"/>
    </row>
    <row r="698" spans="1:11" x14ac:dyDescent="0.2">
      <c r="A698" s="405"/>
      <c r="B698" s="405"/>
      <c r="C698" s="405"/>
      <c r="D698" s="449"/>
      <c r="E698" s="449"/>
      <c r="F698" s="449"/>
      <c r="G698" s="449"/>
      <c r="H698" s="449"/>
      <c r="I698" s="449"/>
      <c r="J698" s="449"/>
      <c r="K698" s="449"/>
    </row>
    <row r="699" spans="1:11" x14ac:dyDescent="0.2">
      <c r="A699" s="405"/>
      <c r="B699" s="405"/>
      <c r="C699" s="405"/>
      <c r="D699" s="449"/>
      <c r="E699" s="449"/>
      <c r="F699" s="449"/>
      <c r="G699" s="449"/>
      <c r="H699" s="449"/>
      <c r="I699" s="449"/>
      <c r="J699" s="449"/>
      <c r="K699" s="449"/>
    </row>
    <row r="700" spans="1:11" x14ac:dyDescent="0.2">
      <c r="A700" s="405"/>
      <c r="B700" s="405"/>
      <c r="C700" s="405"/>
      <c r="D700" s="449"/>
      <c r="E700" s="449"/>
      <c r="F700" s="449"/>
      <c r="G700" s="449"/>
      <c r="H700" s="449"/>
      <c r="I700" s="449"/>
      <c r="J700" s="449"/>
      <c r="K700" s="449"/>
    </row>
    <row r="701" spans="1:11" x14ac:dyDescent="0.2">
      <c r="A701" s="405"/>
      <c r="B701" s="405"/>
      <c r="C701" s="405"/>
      <c r="D701" s="449"/>
      <c r="E701" s="449"/>
      <c r="F701" s="449"/>
      <c r="G701" s="449"/>
      <c r="H701" s="449"/>
      <c r="I701" s="449"/>
      <c r="J701" s="449"/>
      <c r="K701" s="449"/>
    </row>
    <row r="702" spans="1:11" x14ac:dyDescent="0.2">
      <c r="A702" s="405"/>
      <c r="B702" s="405"/>
      <c r="C702" s="405"/>
      <c r="D702" s="449"/>
      <c r="E702" s="449"/>
      <c r="F702" s="449"/>
      <c r="G702" s="449"/>
      <c r="H702" s="449"/>
      <c r="I702" s="449"/>
      <c r="J702" s="449"/>
      <c r="K702" s="449"/>
    </row>
    <row r="703" spans="1:11" x14ac:dyDescent="0.2">
      <c r="A703" s="405"/>
      <c r="B703" s="405"/>
      <c r="C703" s="405"/>
      <c r="D703" s="449"/>
      <c r="E703" s="449"/>
      <c r="F703" s="449"/>
      <c r="G703" s="449"/>
      <c r="H703" s="449"/>
      <c r="I703" s="449"/>
      <c r="J703" s="449"/>
      <c r="K703" s="449"/>
    </row>
    <row r="704" spans="1:11" x14ac:dyDescent="0.2">
      <c r="A704" s="405"/>
      <c r="B704" s="405"/>
      <c r="C704" s="405"/>
      <c r="D704" s="449"/>
      <c r="E704" s="449"/>
      <c r="F704" s="449"/>
      <c r="G704" s="449"/>
      <c r="H704" s="449"/>
      <c r="I704" s="449"/>
      <c r="J704" s="449"/>
      <c r="K704" s="449"/>
    </row>
    <row r="705" spans="1:11" x14ac:dyDescent="0.2">
      <c r="A705" s="405"/>
      <c r="B705" s="405"/>
      <c r="C705" s="405"/>
      <c r="D705" s="449"/>
      <c r="E705" s="449"/>
      <c r="F705" s="449"/>
      <c r="G705" s="449"/>
      <c r="H705" s="449"/>
      <c r="I705" s="449"/>
      <c r="J705" s="449"/>
      <c r="K705" s="449"/>
    </row>
    <row r="706" spans="1:11" x14ac:dyDescent="0.2">
      <c r="A706" s="405"/>
      <c r="B706" s="405"/>
      <c r="C706" s="405"/>
      <c r="D706" s="449"/>
      <c r="E706" s="449"/>
      <c r="F706" s="449"/>
      <c r="G706" s="449"/>
      <c r="H706" s="449"/>
      <c r="I706" s="449"/>
      <c r="J706" s="449"/>
      <c r="K706" s="449"/>
    </row>
    <row r="707" spans="1:11" x14ac:dyDescent="0.2">
      <c r="A707" s="405"/>
      <c r="B707" s="405"/>
      <c r="C707" s="405"/>
      <c r="D707" s="449"/>
      <c r="E707" s="449"/>
      <c r="F707" s="449"/>
      <c r="G707" s="449"/>
      <c r="H707" s="449"/>
      <c r="I707" s="449"/>
      <c r="J707" s="449"/>
      <c r="K707" s="449"/>
    </row>
    <row r="708" spans="1:11" x14ac:dyDescent="0.2">
      <c r="A708" s="405"/>
      <c r="B708" s="405"/>
      <c r="C708" s="405"/>
      <c r="D708" s="449"/>
      <c r="E708" s="449"/>
      <c r="F708" s="449"/>
      <c r="G708" s="449"/>
      <c r="H708" s="449"/>
      <c r="I708" s="449"/>
      <c r="J708" s="449"/>
      <c r="K708" s="449"/>
    </row>
    <row r="709" spans="1:11" x14ac:dyDescent="0.2">
      <c r="A709" s="405"/>
      <c r="B709" s="405"/>
      <c r="C709" s="405"/>
      <c r="D709" s="449"/>
      <c r="E709" s="449"/>
      <c r="F709" s="449"/>
      <c r="G709" s="449"/>
      <c r="H709" s="449"/>
      <c r="I709" s="449"/>
      <c r="J709" s="449"/>
      <c r="K709" s="449"/>
    </row>
    <row r="710" spans="1:11" x14ac:dyDescent="0.2">
      <c r="A710" s="405"/>
      <c r="B710" s="405"/>
      <c r="C710" s="405"/>
      <c r="D710" s="449"/>
      <c r="E710" s="449"/>
      <c r="F710" s="449"/>
      <c r="G710" s="449"/>
      <c r="H710" s="449"/>
      <c r="I710" s="449"/>
      <c r="J710" s="449"/>
      <c r="K710" s="449"/>
    </row>
  </sheetData>
  <mergeCells count="87">
    <mergeCell ref="D48:E48"/>
    <mergeCell ref="D49:E49"/>
    <mergeCell ref="K2:L2"/>
    <mergeCell ref="K3:L3"/>
    <mergeCell ref="A4:L4"/>
    <mergeCell ref="B2:I3"/>
    <mergeCell ref="D40:E40"/>
    <mergeCell ref="D36:E36"/>
    <mergeCell ref="D37:E37"/>
    <mergeCell ref="D38:E38"/>
    <mergeCell ref="D39:E39"/>
    <mergeCell ref="A2:A3"/>
    <mergeCell ref="D60:E60"/>
    <mergeCell ref="D50:E50"/>
    <mergeCell ref="A5:L5"/>
    <mergeCell ref="A6:L6"/>
    <mergeCell ref="C11:C12"/>
    <mergeCell ref="A17:A23"/>
    <mergeCell ref="A24:A28"/>
    <mergeCell ref="D46:E46"/>
    <mergeCell ref="D33:E33"/>
    <mergeCell ref="D51:E51"/>
    <mergeCell ref="D52:E52"/>
    <mergeCell ref="D53:E53"/>
    <mergeCell ref="D54:E54"/>
    <mergeCell ref="D41:E41"/>
    <mergeCell ref="D42:E42"/>
    <mergeCell ref="D47:E47"/>
    <mergeCell ref="D61:E61"/>
    <mergeCell ref="D62:E62"/>
    <mergeCell ref="D63:E63"/>
    <mergeCell ref="D64:E64"/>
    <mergeCell ref="D65:E65"/>
    <mergeCell ref="D69:E69"/>
    <mergeCell ref="D70:E70"/>
    <mergeCell ref="D71:E71"/>
    <mergeCell ref="D72:E72"/>
    <mergeCell ref="D73:E73"/>
    <mergeCell ref="D74:E74"/>
    <mergeCell ref="D79:E79"/>
    <mergeCell ref="D80:E80"/>
    <mergeCell ref="D81:E81"/>
    <mergeCell ref="D82:E82"/>
    <mergeCell ref="D75:E75"/>
    <mergeCell ref="D83:E83"/>
    <mergeCell ref="D84:E84"/>
    <mergeCell ref="D85:E85"/>
    <mergeCell ref="D86:E86"/>
    <mergeCell ref="D87:E87"/>
    <mergeCell ref="D116:E116"/>
    <mergeCell ref="D91:E91"/>
    <mergeCell ref="D92:E92"/>
    <mergeCell ref="D93:E93"/>
    <mergeCell ref="D94:E94"/>
    <mergeCell ref="D95:E95"/>
    <mergeCell ref="D104:E104"/>
    <mergeCell ref="D106:E106"/>
    <mergeCell ref="D110:E110"/>
    <mergeCell ref="D111:E111"/>
    <mergeCell ref="D115:E115"/>
    <mergeCell ref="D96:E96"/>
    <mergeCell ref="D97:E97"/>
    <mergeCell ref="D98:E98"/>
    <mergeCell ref="D102:E102"/>
    <mergeCell ref="D103:E103"/>
    <mergeCell ref="C235:D235"/>
    <mergeCell ref="C236:D236"/>
    <mergeCell ref="D128:E128"/>
    <mergeCell ref="D129:E129"/>
    <mergeCell ref="D135:E135"/>
    <mergeCell ref="D136:E136"/>
    <mergeCell ref="D117:E117"/>
    <mergeCell ref="D118:E118"/>
    <mergeCell ref="D125:E125"/>
    <mergeCell ref="I228:K228"/>
    <mergeCell ref="I229:K229"/>
    <mergeCell ref="D137:E137"/>
    <mergeCell ref="C214:D214"/>
    <mergeCell ref="C228:D228"/>
    <mergeCell ref="C176:D176"/>
    <mergeCell ref="C188:D188"/>
    <mergeCell ref="C192:D192"/>
    <mergeCell ref="D126:E126"/>
    <mergeCell ref="D127:E127"/>
    <mergeCell ref="D122:E122"/>
    <mergeCell ref="D123:E123"/>
    <mergeCell ref="D124:E124"/>
  </mergeCells>
  <dataValidations disablePrompts="1" count="13">
    <dataValidation type="list" allowBlank="1" showInputMessage="1" showErrorMessage="1" sqref="C102 C104">
      <formula1>$C$177:$C$223</formula1>
    </dataValidation>
    <dataValidation type="list" allowBlank="1" showInputMessage="1" showErrorMessage="1" sqref="C103">
      <formula1>$C$177:$C$217</formula1>
    </dataValidation>
    <dataValidation type="list" allowBlank="1" showInputMessage="1" showErrorMessage="1" sqref="C63:C64">
      <formula1>#REF!</formula1>
    </dataValidation>
    <dataValidation type="list" allowBlank="1" showInputMessage="1" showErrorMessage="1" sqref="C91 C94:C95">
      <formula1>$C$233:$C$249</formula1>
    </dataValidation>
    <dataValidation type="list" allowBlank="1" showInputMessage="1" showErrorMessage="1" sqref="D97">
      <formula1>$D$164:$D$166</formula1>
    </dataValidation>
    <dataValidation type="custom" allowBlank="1" showInputMessage="1" showErrorMessage="1" errorTitle="NO MODIFICAR" error="No modificar solo acepta formulas" sqref="J41">
      <formula1>SUMIF($D$36:$E$37,"SUELDOS PERSONAL DOCENTE",$J$36:$J$37)*26%</formula1>
    </dataValidation>
    <dataValidation type="custom" allowBlank="1" showInputMessage="1" showErrorMessage="1" errorTitle="NO MODIFICAR" error="No modificar, solo acepta formulas" sqref="J40">
      <formula1>SUMIF($D$36:$E$37,"SUELDOS PERSONAL ADMINISTRATIVO",$J$36:$J$37)*30%</formula1>
    </dataValidation>
    <dataValidation type="custom" allowBlank="1" showInputMessage="1" showErrorMessage="1" errorTitle="NO MODIFICAR" error="No modificar, es una formula" sqref="J39">
      <formula1>SUMIF($D$36:$E$37,"SUELDOS PERSONAL DOCENTE",$J$36:$J$37)*30%</formula1>
    </dataValidation>
    <dataValidation type="custom" allowBlank="1" showInputMessage="1" showErrorMessage="1" errorTitle="NO MODIFICAR" error="No modificar, solo acepta formulas" sqref="J42">
      <formula1>SUMIF($D$36:$E$37,"SUELDOS PERSONAL ADMINISTRATIVO",$J$36:$J$37)*23%</formula1>
    </dataValidation>
    <dataValidation type="list" allowBlank="1" showInputMessage="1" showErrorMessage="1" sqref="D36:F37">
      <formula1>$D$155:$D$156</formula1>
    </dataValidation>
    <dataValidation type="list" allowBlank="1" showInputMessage="1" showErrorMessage="1" sqref="C47:C48">
      <formula1>$C$168:$C$174</formula1>
    </dataValidation>
    <dataValidation type="list" allowBlank="1" showInputMessage="1" showErrorMessage="1" sqref="D46:F46 D49:F54">
      <formula1>$D$158:$D$162</formula1>
    </dataValidation>
    <dataValidation type="list" allowBlank="1" showInputMessage="1" showErrorMessage="1" sqref="C84">
      <formula1>$C$228:$C$230</formula1>
    </dataValidation>
  </dataValidations>
  <printOptions horizontalCentered="1" verticalCentered="1"/>
  <pageMargins left="0.31496062992125984" right="0" top="0.15748031496062992" bottom="0.51181102362204722" header="0" footer="0"/>
  <pageSetup paperSize="5" scale="65"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
  <sheetViews>
    <sheetView workbookViewId="0">
      <selection activeCell="F3" sqref="F3"/>
    </sheetView>
  </sheetViews>
  <sheetFormatPr baseColWidth="10" defaultRowHeight="12.75" x14ac:dyDescent="0.2"/>
  <cols>
    <col min="1" max="1" width="0.5703125" customWidth="1"/>
    <col min="2" max="2" width="11.85546875" customWidth="1"/>
    <col min="3" max="3" width="36" customWidth="1"/>
    <col min="4" max="4" width="52" customWidth="1"/>
    <col min="5" max="5" width="9.140625" customWidth="1"/>
    <col min="6" max="6" width="15.28515625" style="1" customWidth="1"/>
  </cols>
  <sheetData>
    <row r="1" spans="1:6" ht="28.5" customHeight="1" x14ac:dyDescent="0.2">
      <c r="B1" s="793"/>
      <c r="C1" s="795" t="s">
        <v>150</v>
      </c>
      <c r="D1" s="796"/>
      <c r="E1" s="255" t="s">
        <v>213</v>
      </c>
      <c r="F1" s="500">
        <v>41654</v>
      </c>
    </row>
    <row r="2" spans="1:6" ht="28.5" customHeight="1" thickBot="1" x14ac:dyDescent="0.25">
      <c r="B2" s="794"/>
      <c r="C2" s="797"/>
      <c r="D2" s="798"/>
      <c r="E2" s="256" t="s">
        <v>214</v>
      </c>
      <c r="F2" s="501">
        <v>7</v>
      </c>
    </row>
    <row r="3" spans="1:6" x14ac:dyDescent="0.2">
      <c r="B3" s="2"/>
      <c r="C3" s="2"/>
      <c r="D3" s="2"/>
      <c r="E3" s="2"/>
    </row>
    <row r="4" spans="1:6" x14ac:dyDescent="0.2">
      <c r="B4" s="802" t="str">
        <f>+'PRESUPUESTO UNIV'!A5</f>
        <v xml:space="preserve">DIPLOMADO CURSO </v>
      </c>
      <c r="C4" s="802"/>
      <c r="D4" s="802"/>
      <c r="E4" s="802"/>
      <c r="F4" s="802"/>
    </row>
    <row r="5" spans="1:6" x14ac:dyDescent="0.2">
      <c r="B5" s="803" t="str">
        <f>+'PRESUPUESTO UNIV'!A6</f>
        <v>A REALIZARSE EN LAS INSTALACIONES DE LA UNIVERSIDAD</v>
      </c>
      <c r="C5" s="803"/>
      <c r="D5" s="803"/>
      <c r="E5" s="803"/>
      <c r="F5" s="803"/>
    </row>
    <row r="6" spans="1:6" x14ac:dyDescent="0.2">
      <c r="B6" t="s">
        <v>69</v>
      </c>
      <c r="C6" s="54"/>
      <c r="D6" s="804" t="s">
        <v>75</v>
      </c>
      <c r="E6" s="804"/>
      <c r="F6" s="804"/>
    </row>
    <row r="7" spans="1:6" ht="13.5" thickBot="1" x14ac:dyDescent="0.25">
      <c r="B7" s="805"/>
      <c r="C7" s="805"/>
      <c r="D7" s="805"/>
      <c r="E7" s="805"/>
      <c r="F7" s="805"/>
    </row>
    <row r="8" spans="1:6" ht="13.5" thickBot="1" x14ac:dyDescent="0.25">
      <c r="B8" s="43" t="s">
        <v>135</v>
      </c>
      <c r="C8" s="20"/>
      <c r="D8" s="46" t="s">
        <v>83</v>
      </c>
      <c r="E8" s="44"/>
      <c r="F8" s="45"/>
    </row>
    <row r="9" spans="1:6" ht="6" customHeight="1" thickBot="1" x14ac:dyDescent="0.25">
      <c r="B9" s="1"/>
      <c r="C9" s="1"/>
      <c r="D9" s="1"/>
      <c r="E9" s="1"/>
    </row>
    <row r="10" spans="1:6" ht="13.5" thickBot="1" x14ac:dyDescent="0.25">
      <c r="A10" s="47" t="s">
        <v>94</v>
      </c>
      <c r="B10" s="40"/>
      <c r="C10" s="92" t="s">
        <v>40</v>
      </c>
      <c r="D10" s="799" t="str">
        <f>+'[1]PRESUP 100 '!E10</f>
        <v>POR DEFINIR</v>
      </c>
      <c r="E10" s="800"/>
      <c r="F10" s="801"/>
    </row>
    <row r="11" spans="1:6" ht="6.75" customHeight="1" thickBot="1" x14ac:dyDescent="0.25">
      <c r="F11"/>
    </row>
    <row r="12" spans="1:6" ht="13.5" thickBot="1" x14ac:dyDescent="0.25">
      <c r="A12" s="75">
        <v>41600505</v>
      </c>
      <c r="B12" s="89"/>
      <c r="C12" s="90" t="s">
        <v>101</v>
      </c>
      <c r="D12" s="91">
        <f>+'PRESUPUESTO UNIV'!E11</f>
        <v>0</v>
      </c>
      <c r="F12"/>
    </row>
    <row r="13" spans="1:6" ht="14.25" customHeight="1" thickTop="1" thickBot="1" x14ac:dyDescent="0.25">
      <c r="B13" s="89"/>
      <c r="C13" s="90" t="s">
        <v>102</v>
      </c>
      <c r="D13" s="91">
        <f>+'PRESUPUESTO UNIV'!G14</f>
        <v>0</v>
      </c>
      <c r="F13"/>
    </row>
    <row r="14" spans="1:6" ht="14.25" thickTop="1" thickBot="1" x14ac:dyDescent="0.25">
      <c r="A14" s="75">
        <v>51050601</v>
      </c>
      <c r="B14" s="89"/>
      <c r="C14" s="90" t="s">
        <v>103</v>
      </c>
      <c r="D14" s="91">
        <f>+'PRESUPUESTO UNIV'!G15</f>
        <v>0</v>
      </c>
      <c r="F14"/>
    </row>
    <row r="15" spans="1:6" ht="3" customHeight="1" thickTop="1" thickBot="1" x14ac:dyDescent="0.25">
      <c r="B15" s="10"/>
      <c r="C15" s="10"/>
      <c r="D15" s="63"/>
      <c r="E15" s="64"/>
      <c r="F15" s="64"/>
    </row>
    <row r="16" spans="1:6" ht="15.75" customHeight="1" thickBot="1" x14ac:dyDescent="0.25">
      <c r="B16" s="55"/>
      <c r="C16" s="21" t="s">
        <v>92</v>
      </c>
      <c r="D16" s="21"/>
      <c r="E16" s="21"/>
      <c r="F16" s="22">
        <f>+'PRESUPUESTO UNIV'!L29</f>
        <v>0</v>
      </c>
    </row>
    <row r="17" spans="2:6" ht="4.5" customHeight="1" thickBot="1" x14ac:dyDescent="0.25">
      <c r="B17" s="10"/>
      <c r="C17" s="10"/>
      <c r="D17" s="63"/>
      <c r="E17" s="64"/>
      <c r="F17" s="64"/>
    </row>
    <row r="18" spans="2:6" ht="15.75" customHeight="1" thickBot="1" x14ac:dyDescent="0.25">
      <c r="B18" s="55"/>
      <c r="C18" s="21" t="s">
        <v>3</v>
      </c>
      <c r="D18" s="21"/>
      <c r="E18" s="21"/>
      <c r="F18" s="22">
        <f>+'PRESUPUESTO UNIV'!L31</f>
        <v>0</v>
      </c>
    </row>
    <row r="19" spans="2:6" ht="5.25" customHeight="1" thickBot="1" x14ac:dyDescent="0.25">
      <c r="F19"/>
    </row>
    <row r="20" spans="2:6" ht="13.5" thickBot="1" x14ac:dyDescent="0.25">
      <c r="B20" s="613" t="s">
        <v>371</v>
      </c>
      <c r="C20" s="117" t="s">
        <v>372</v>
      </c>
      <c r="D20" s="118" t="s">
        <v>78</v>
      </c>
      <c r="E20" s="119"/>
      <c r="F20" s="120">
        <f ca="1">+'PRESUPUESTO UNIV'!L57</f>
        <v>0</v>
      </c>
    </row>
    <row r="21" spans="2:6" ht="4.5" customHeight="1" thickTop="1" thickBot="1" x14ac:dyDescent="0.25">
      <c r="C21" s="121"/>
      <c r="D21" s="122"/>
      <c r="E21" s="123"/>
      <c r="F21" s="121"/>
    </row>
    <row r="22" spans="2:6" ht="13.5" thickBot="1" x14ac:dyDescent="0.25">
      <c r="B22" s="34">
        <v>3</v>
      </c>
      <c r="C22" s="124" t="s">
        <v>44</v>
      </c>
      <c r="D22" s="125" t="s">
        <v>79</v>
      </c>
      <c r="E22" s="126"/>
      <c r="F22" s="127">
        <f>+'PRESUPUESTO UNIV'!L66</f>
        <v>0</v>
      </c>
    </row>
    <row r="23" spans="2:6" ht="5.25" customHeight="1" thickTop="1" thickBot="1" x14ac:dyDescent="0.25">
      <c r="B23" s="10"/>
      <c r="C23" s="128"/>
      <c r="D23" s="67"/>
      <c r="E23" s="129"/>
      <c r="F23" s="130"/>
    </row>
    <row r="24" spans="2:6" ht="13.5" thickBot="1" x14ac:dyDescent="0.25">
      <c r="B24" s="34">
        <v>4</v>
      </c>
      <c r="C24" s="131" t="s">
        <v>16</v>
      </c>
      <c r="D24" s="118" t="s">
        <v>84</v>
      </c>
      <c r="E24" s="132"/>
      <c r="F24" s="133">
        <f>+'PRESUPUESTO UNIV'!L76</f>
        <v>0</v>
      </c>
    </row>
    <row r="25" spans="2:6" ht="5.25" customHeight="1" thickTop="1" thickBot="1" x14ac:dyDescent="0.25">
      <c r="C25" s="76"/>
      <c r="D25" s="134"/>
      <c r="E25" s="135"/>
      <c r="F25" s="76"/>
    </row>
    <row r="26" spans="2:6" ht="13.5" thickBot="1" x14ac:dyDescent="0.25">
      <c r="B26" s="34">
        <v>5</v>
      </c>
      <c r="C26" s="131" t="s">
        <v>8</v>
      </c>
      <c r="D26" s="118" t="s">
        <v>81</v>
      </c>
      <c r="E26" s="132"/>
      <c r="F26" s="133">
        <f>+'PRESUPUESTO UNIV'!L88</f>
        <v>0</v>
      </c>
    </row>
    <row r="27" spans="2:6" ht="4.5" customHeight="1" thickTop="1" thickBot="1" x14ac:dyDescent="0.25">
      <c r="C27" s="121"/>
      <c r="D27" s="122"/>
      <c r="E27" s="121"/>
      <c r="F27" s="121"/>
    </row>
    <row r="28" spans="2:6" ht="13.5" thickBot="1" x14ac:dyDescent="0.25">
      <c r="B28" s="34">
        <v>6</v>
      </c>
      <c r="C28" s="131" t="s">
        <v>18</v>
      </c>
      <c r="D28" s="118" t="s">
        <v>80</v>
      </c>
      <c r="E28" s="132"/>
      <c r="F28" s="133">
        <f>+'PRESUPUESTO UNIV'!L99</f>
        <v>0</v>
      </c>
    </row>
    <row r="29" spans="2:6" ht="4.5" customHeight="1" thickTop="1" thickBot="1" x14ac:dyDescent="0.25">
      <c r="C29" s="76"/>
      <c r="D29" s="134"/>
      <c r="E29" s="135"/>
      <c r="F29" s="76"/>
    </row>
    <row r="30" spans="2:6" ht="13.5" thickBot="1" x14ac:dyDescent="0.25">
      <c r="B30" s="34">
        <v>7</v>
      </c>
      <c r="C30" s="131" t="s">
        <v>23</v>
      </c>
      <c r="D30" s="118"/>
      <c r="E30" s="132"/>
      <c r="F30" s="133">
        <f>+'PRESUPUESTO UNIV'!L107</f>
        <v>0</v>
      </c>
    </row>
    <row r="31" spans="2:6" ht="3.75" customHeight="1" thickTop="1" thickBot="1" x14ac:dyDescent="0.25">
      <c r="B31" s="35"/>
      <c r="C31" s="36"/>
      <c r="D31" s="65"/>
      <c r="E31" s="37">
        <v>0</v>
      </c>
      <c r="F31" s="36"/>
    </row>
    <row r="32" spans="2:6" ht="13.5" thickBot="1" x14ac:dyDescent="0.25">
      <c r="B32" s="38">
        <v>8</v>
      </c>
      <c r="C32" s="118" t="s">
        <v>19</v>
      </c>
      <c r="D32" s="118"/>
      <c r="E32" s="245"/>
      <c r="F32" s="246">
        <f>+'PRESUPUESTO UNIV'!L112</f>
        <v>0</v>
      </c>
    </row>
    <row r="33" spans="2:6" ht="3.75" customHeight="1" thickTop="1" thickBot="1" x14ac:dyDescent="0.25">
      <c r="C33" s="1"/>
      <c r="D33" s="17"/>
      <c r="E33" s="29"/>
    </row>
    <row r="34" spans="2:6" ht="13.5" thickBot="1" x14ac:dyDescent="0.25">
      <c r="B34" s="34">
        <v>9</v>
      </c>
      <c r="C34" s="131" t="s">
        <v>24</v>
      </c>
      <c r="D34" s="118" t="s">
        <v>104</v>
      </c>
      <c r="E34" s="245"/>
      <c r="F34" s="247">
        <f>+'PRESUPUESTO UNIV'!L119</f>
        <v>0</v>
      </c>
    </row>
    <row r="35" spans="2:6" ht="3.75" customHeight="1" thickTop="1" thickBot="1" x14ac:dyDescent="0.25">
      <c r="C35" s="1"/>
      <c r="D35" s="17"/>
      <c r="E35" s="29"/>
    </row>
    <row r="36" spans="2:6" ht="13.5" thickBot="1" x14ac:dyDescent="0.25">
      <c r="B36" s="38">
        <v>10</v>
      </c>
      <c r="C36" s="118" t="s">
        <v>26</v>
      </c>
      <c r="D36" s="118" t="s">
        <v>82</v>
      </c>
      <c r="E36" s="245"/>
      <c r="F36" s="247">
        <f>+'PRESUPUESTO UNIV'!L130</f>
        <v>0</v>
      </c>
    </row>
    <row r="37" spans="2:6" ht="5.25" customHeight="1" thickTop="1" thickBot="1" x14ac:dyDescent="0.25">
      <c r="B37" s="66"/>
      <c r="C37" s="67"/>
      <c r="D37" s="67"/>
      <c r="E37" s="68"/>
      <c r="F37" s="69"/>
    </row>
    <row r="38" spans="2:6" ht="14.25" customHeight="1" thickBot="1" x14ac:dyDescent="0.25">
      <c r="B38" s="26">
        <v>11</v>
      </c>
      <c r="C38" s="24" t="s">
        <v>9</v>
      </c>
      <c r="D38" s="24"/>
      <c r="E38" s="30"/>
      <c r="F38" s="25">
        <f ca="1">+F20+F22+F24+F26+F28+F30+F32+F34+F36</f>
        <v>0</v>
      </c>
    </row>
    <row r="39" spans="2:6" ht="14.25" customHeight="1" thickBot="1" x14ac:dyDescent="0.25">
      <c r="B39" s="1"/>
      <c r="C39" s="11" t="s">
        <v>10</v>
      </c>
      <c r="D39" s="13"/>
      <c r="E39" s="31"/>
    </row>
    <row r="40" spans="2:6" ht="15.75" customHeight="1" thickBot="1" x14ac:dyDescent="0.25">
      <c r="B40" s="614">
        <v>15</v>
      </c>
      <c r="C40" s="16" t="s">
        <v>31</v>
      </c>
      <c r="D40" s="16" t="s">
        <v>85</v>
      </c>
      <c r="E40" s="32"/>
      <c r="F40" s="19">
        <f ca="1">+'PRESUPUESTO UNIV'!L138</f>
        <v>0</v>
      </c>
    </row>
    <row r="41" spans="2:6" ht="4.5" customHeight="1" thickBot="1" x14ac:dyDescent="0.25">
      <c r="C41" s="1"/>
      <c r="D41" s="1"/>
      <c r="E41" s="29"/>
    </row>
    <row r="42" spans="2:6" ht="13.5" hidden="1" customHeight="1" thickBot="1" x14ac:dyDescent="0.25">
      <c r="B42" s="23">
        <v>12</v>
      </c>
      <c r="C42" s="24" t="s">
        <v>11</v>
      </c>
      <c r="D42" s="24"/>
      <c r="E42" s="30"/>
      <c r="F42" s="25">
        <f ca="1">+F40</f>
        <v>0</v>
      </c>
    </row>
    <row r="43" spans="2:6" ht="15.75" customHeight="1" thickBot="1" x14ac:dyDescent="0.25">
      <c r="B43" s="615">
        <v>16</v>
      </c>
      <c r="C43" s="70" t="s">
        <v>12</v>
      </c>
      <c r="D43" s="70"/>
      <c r="E43" s="71"/>
      <c r="F43" s="72">
        <f ca="1">+F38+F40</f>
        <v>0</v>
      </c>
    </row>
    <row r="44" spans="2:6" ht="3" customHeight="1" x14ac:dyDescent="0.2">
      <c r="B44" s="1"/>
      <c r="C44" s="1"/>
      <c r="D44" s="1"/>
      <c r="E44" s="29"/>
      <c r="F44" s="9"/>
    </row>
    <row r="45" spans="2:6" ht="9.75" customHeight="1" x14ac:dyDescent="0.2">
      <c r="B45" s="1"/>
      <c r="C45" s="1"/>
      <c r="D45" s="1"/>
      <c r="E45" s="29"/>
      <c r="F45" s="9"/>
    </row>
    <row r="46" spans="2:6" ht="15" hidden="1" customHeight="1" thickBot="1" x14ac:dyDescent="0.25">
      <c r="B46" s="26" t="s">
        <v>13</v>
      </c>
      <c r="C46" s="24"/>
      <c r="D46" s="24"/>
      <c r="E46" s="30"/>
      <c r="F46" s="27">
        <f ca="1">+F18-F43</f>
        <v>0</v>
      </c>
    </row>
    <row r="47" spans="2:6" x14ac:dyDescent="0.2">
      <c r="E47" s="3"/>
      <c r="F47" s="492">
        <f ca="1">+F18-F43</f>
        <v>0</v>
      </c>
    </row>
    <row r="48" spans="2:6" x14ac:dyDescent="0.2">
      <c r="B48" s="18" t="str">
        <f>+'PRESUPUESTO UNIV'!A142</f>
        <v>REV. OF. COSTOS                  DE 2014</v>
      </c>
      <c r="D48" s="2"/>
      <c r="E48" s="3"/>
      <c r="F48" s="3"/>
    </row>
    <row r="49" spans="2:6" x14ac:dyDescent="0.2">
      <c r="B49" s="41"/>
      <c r="E49" s="3"/>
      <c r="F49" s="3"/>
    </row>
    <row r="50" spans="2:6" x14ac:dyDescent="0.2">
      <c r="B50" s="3" t="s">
        <v>138</v>
      </c>
      <c r="C50" s="3"/>
      <c r="D50" s="3"/>
      <c r="E50" s="3"/>
      <c r="F50" s="3"/>
    </row>
    <row r="51" spans="2:6" x14ac:dyDescent="0.2">
      <c r="E51" s="3"/>
      <c r="F51" s="3"/>
    </row>
  </sheetData>
  <customSheetViews>
    <customSheetView guid="{EDBF3EEE-03EB-4D72-9690-A71135853B8E}" hiddenRows="1" topLeftCell="A13">
      <selection activeCell="E26" sqref="E26"/>
    </customSheetView>
  </customSheetViews>
  <mergeCells count="7">
    <mergeCell ref="B1:B2"/>
    <mergeCell ref="C1:D2"/>
    <mergeCell ref="D10:F10"/>
    <mergeCell ref="B4:F4"/>
    <mergeCell ref="B5:F5"/>
    <mergeCell ref="D6:F6"/>
    <mergeCell ref="B7:F7"/>
  </mergeCells>
  <phoneticPr fontId="10" type="noConversion"/>
  <pageMargins left="0.35433070866141736" right="0.23622047244094491" top="0.98425196850393704" bottom="0.98425196850393704" header="0" footer="0"/>
  <pageSetup scale="90" orientation="portrait" horizontalDpi="300" verticalDpi="300" r:id="rId1"/>
  <headerFooter alignWithMargins="0">
    <oddFooter xml:space="preserve">&amp;C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G51"/>
  <sheetViews>
    <sheetView topLeftCell="B1" workbookViewId="0">
      <selection activeCell="F2" sqref="F2"/>
    </sheetView>
  </sheetViews>
  <sheetFormatPr baseColWidth="10" defaultRowHeight="12.75" x14ac:dyDescent="0.2"/>
  <cols>
    <col min="1" max="1" width="0.5703125" hidden="1" customWidth="1"/>
    <col min="2" max="2" width="9.28515625" customWidth="1"/>
    <col min="3" max="3" width="25.5703125" customWidth="1"/>
    <col min="4" max="4" width="60.7109375" customWidth="1"/>
    <col min="5" max="5" width="9.140625" customWidth="1"/>
    <col min="6" max="6" width="13.85546875" style="1" customWidth="1"/>
  </cols>
  <sheetData>
    <row r="1" spans="1:6" ht="24.75" customHeight="1" x14ac:dyDescent="0.2">
      <c r="B1" s="793"/>
      <c r="C1" s="795" t="s">
        <v>150</v>
      </c>
      <c r="D1" s="796"/>
      <c r="E1" s="255" t="s">
        <v>213</v>
      </c>
      <c r="F1" s="500">
        <v>41654</v>
      </c>
    </row>
    <row r="2" spans="1:6" ht="24.75" customHeight="1" thickBot="1" x14ac:dyDescent="0.25">
      <c r="B2" s="794"/>
      <c r="C2" s="797"/>
      <c r="D2" s="798"/>
      <c r="E2" s="256" t="s">
        <v>214</v>
      </c>
      <c r="F2" s="501">
        <v>7</v>
      </c>
    </row>
    <row r="3" spans="1:6" x14ac:dyDescent="0.2">
      <c r="B3" s="2"/>
      <c r="C3" s="2"/>
      <c r="D3" s="2"/>
      <c r="E3" s="2"/>
    </row>
    <row r="4" spans="1:6" s="1" customFormat="1" ht="12" x14ac:dyDescent="0.2">
      <c r="B4" s="802" t="str">
        <f>+'PRESUPUESTO UNIV'!A5</f>
        <v xml:space="preserve">DIPLOMADO CURSO </v>
      </c>
      <c r="C4" s="802"/>
      <c r="D4" s="802"/>
      <c r="E4" s="802"/>
      <c r="F4" s="802"/>
    </row>
    <row r="5" spans="1:6" s="1" customFormat="1" ht="11.25" x14ac:dyDescent="0.2">
      <c r="B5" s="806" t="str">
        <f>+'PRESUPUESTO FUERA'!A6</f>
        <v>A REALIZARSE  FUERA DE LA UNIVERSIDAD</v>
      </c>
      <c r="C5" s="806"/>
      <c r="D5" s="806"/>
      <c r="E5" s="806"/>
      <c r="F5" s="806"/>
    </row>
    <row r="6" spans="1:6" s="1" customFormat="1" ht="11.25" x14ac:dyDescent="0.2">
      <c r="B6" s="1" t="s">
        <v>69</v>
      </c>
      <c r="C6" s="137"/>
      <c r="D6" s="807" t="s">
        <v>75</v>
      </c>
      <c r="E6" s="807"/>
      <c r="F6" s="807"/>
    </row>
    <row r="7" spans="1:6" s="1" customFormat="1" ht="12" thickBot="1" x14ac:dyDescent="0.25">
      <c r="B7" s="805"/>
      <c r="C7" s="805"/>
      <c r="D7" s="805"/>
      <c r="E7" s="805"/>
      <c r="F7" s="805"/>
    </row>
    <row r="8" spans="1:6" s="1" customFormat="1" ht="12" thickBot="1" x14ac:dyDescent="0.25">
      <c r="B8" s="216" t="s">
        <v>135</v>
      </c>
      <c r="C8" s="224"/>
      <c r="D8" s="138" t="s">
        <v>83</v>
      </c>
      <c r="E8" s="44"/>
      <c r="F8" s="45"/>
    </row>
    <row r="9" spans="1:6" s="1" customFormat="1" ht="6" customHeight="1" thickBot="1" x14ac:dyDescent="0.25"/>
    <row r="10" spans="1:6" s="1" customFormat="1" ht="12" thickBot="1" x14ac:dyDescent="0.25">
      <c r="A10" s="5" t="s">
        <v>94</v>
      </c>
      <c r="B10" s="40"/>
      <c r="C10" s="92" t="s">
        <v>40</v>
      </c>
      <c r="D10" s="799">
        <f>+'PRESUPUESTO FUERA'!D10</f>
        <v>0</v>
      </c>
      <c r="E10" s="800"/>
      <c r="F10" s="801"/>
    </row>
    <row r="11" spans="1:6" s="1" customFormat="1" ht="6.75" customHeight="1" thickBot="1" x14ac:dyDescent="0.25"/>
    <row r="12" spans="1:6" s="1" customFormat="1" ht="13.5" thickBot="1" x14ac:dyDescent="0.25">
      <c r="A12" s="139">
        <v>41600505</v>
      </c>
      <c r="B12" s="230"/>
      <c r="C12" s="231" t="s">
        <v>101</v>
      </c>
      <c r="D12" s="232">
        <f>+'PRESUPUESTO FUERA'!E11+'PRESUPUESTO FUERA'!E12</f>
        <v>0</v>
      </c>
    </row>
    <row r="13" spans="1:6" s="1" customFormat="1" ht="14.25" customHeight="1" thickTop="1" thickBot="1" x14ac:dyDescent="0.25">
      <c r="B13" s="230"/>
      <c r="C13" s="231" t="s">
        <v>102</v>
      </c>
      <c r="D13" s="232">
        <f>+'PRESUPUESTO FUERA'!G14</f>
        <v>0</v>
      </c>
    </row>
    <row r="14" spans="1:6" s="1" customFormat="1" ht="14.25" thickTop="1" thickBot="1" x14ac:dyDescent="0.25">
      <c r="A14" s="139">
        <v>51050601</v>
      </c>
      <c r="B14" s="230"/>
      <c r="C14" s="231" t="s">
        <v>103</v>
      </c>
      <c r="D14" s="232">
        <f>+'PRESUPUESTO FUERA'!G15</f>
        <v>0</v>
      </c>
    </row>
    <row r="15" spans="1:6" s="1" customFormat="1" ht="3" customHeight="1" thickTop="1" thickBot="1" x14ac:dyDescent="0.25">
      <c r="B15" s="10"/>
      <c r="C15" s="10"/>
      <c r="D15" s="63"/>
      <c r="E15" s="64"/>
      <c r="F15" s="64"/>
    </row>
    <row r="16" spans="1:6" s="1" customFormat="1" ht="15.75" customHeight="1" thickBot="1" x14ac:dyDescent="0.25">
      <c r="B16" s="176"/>
      <c r="C16" s="213" t="s">
        <v>92</v>
      </c>
      <c r="D16" s="213"/>
      <c r="E16" s="213"/>
      <c r="F16" s="234">
        <f>+'PRESUPUESTO FUERA'!L29</f>
        <v>0</v>
      </c>
    </row>
    <row r="17" spans="2:7" s="1" customFormat="1" ht="4.5" customHeight="1" thickBot="1" x14ac:dyDescent="0.25">
      <c r="B17" s="10"/>
      <c r="C17" s="10"/>
      <c r="D17" s="63"/>
      <c r="E17" s="64"/>
      <c r="F17" s="64"/>
    </row>
    <row r="18" spans="2:7" s="1" customFormat="1" ht="15.75" customHeight="1" thickBot="1" x14ac:dyDescent="0.25">
      <c r="B18" s="176"/>
      <c r="C18" s="213" t="s">
        <v>3</v>
      </c>
      <c r="D18" s="213"/>
      <c r="E18" s="213"/>
      <c r="F18" s="234">
        <f>+'PRESUPUESTO FUERA'!L31</f>
        <v>0</v>
      </c>
    </row>
    <row r="19" spans="2:7" s="1" customFormat="1" ht="5.25" customHeight="1" thickBot="1" x14ac:dyDescent="0.25"/>
    <row r="20" spans="2:7" s="1" customFormat="1" ht="13.5" customHeight="1" thickBot="1" x14ac:dyDescent="0.25">
      <c r="B20" s="616" t="s">
        <v>373</v>
      </c>
      <c r="C20" s="117" t="s">
        <v>95</v>
      </c>
      <c r="D20" s="118" t="s">
        <v>78</v>
      </c>
      <c r="E20" s="119"/>
      <c r="F20" s="120">
        <f ca="1">+'PRESUPUESTO FUERA'!L57</f>
        <v>0</v>
      </c>
      <c r="G20" s="76"/>
    </row>
    <row r="21" spans="2:7" s="1" customFormat="1" ht="4.5" customHeight="1" thickTop="1" thickBot="1" x14ac:dyDescent="0.25">
      <c r="B21" s="76"/>
      <c r="C21" s="121"/>
      <c r="D21" s="122"/>
      <c r="E21" s="123"/>
      <c r="F21" s="121"/>
      <c r="G21" s="76"/>
    </row>
    <row r="22" spans="2:7" s="1" customFormat="1" ht="15" customHeight="1" thickBot="1" x14ac:dyDescent="0.25">
      <c r="B22" s="230">
        <v>3</v>
      </c>
      <c r="C22" s="124" t="s">
        <v>44</v>
      </c>
      <c r="D22" s="125" t="s">
        <v>79</v>
      </c>
      <c r="E22" s="126"/>
      <c r="F22" s="127">
        <f>+'PRESUPUESTO FUERA'!L66</f>
        <v>0</v>
      </c>
      <c r="G22" s="76"/>
    </row>
    <row r="23" spans="2:7" s="1" customFormat="1" ht="5.25" customHeight="1" thickTop="1" thickBot="1" x14ac:dyDescent="0.25">
      <c r="B23" s="128"/>
      <c r="C23" s="128"/>
      <c r="D23" s="67"/>
      <c r="E23" s="129"/>
      <c r="F23" s="130"/>
      <c r="G23" s="76"/>
    </row>
    <row r="24" spans="2:7" s="1" customFormat="1" ht="13.5" customHeight="1" thickBot="1" x14ac:dyDescent="0.25">
      <c r="B24" s="230">
        <v>4</v>
      </c>
      <c r="C24" s="131" t="s">
        <v>16</v>
      </c>
      <c r="D24" s="118" t="s">
        <v>84</v>
      </c>
      <c r="E24" s="132"/>
      <c r="F24" s="133">
        <f>+'PRESUPUESTO FUERA'!L76</f>
        <v>0</v>
      </c>
      <c r="G24" s="76"/>
    </row>
    <row r="25" spans="2:7" s="1" customFormat="1" ht="5.25" customHeight="1" thickTop="1" thickBot="1" x14ac:dyDescent="0.25">
      <c r="B25" s="76"/>
      <c r="C25" s="76"/>
      <c r="D25" s="134"/>
      <c r="E25" s="135"/>
      <c r="F25" s="76"/>
      <c r="G25" s="76"/>
    </row>
    <row r="26" spans="2:7" s="1" customFormat="1" ht="12.75" customHeight="1" thickBot="1" x14ac:dyDescent="0.25">
      <c r="B26" s="230">
        <v>5</v>
      </c>
      <c r="C26" s="131" t="s">
        <v>8</v>
      </c>
      <c r="D26" s="118" t="s">
        <v>81</v>
      </c>
      <c r="E26" s="132"/>
      <c r="F26" s="133">
        <f>+'PRESUPUESTO FUERA'!L88</f>
        <v>0</v>
      </c>
      <c r="G26" s="76"/>
    </row>
    <row r="27" spans="2:7" s="1" customFormat="1" ht="4.5" customHeight="1" thickTop="1" thickBot="1" x14ac:dyDescent="0.25">
      <c r="B27" s="76"/>
      <c r="C27" s="121"/>
      <c r="D27" s="122"/>
      <c r="E27" s="121"/>
      <c r="F27" s="121"/>
      <c r="G27" s="76"/>
    </row>
    <row r="28" spans="2:7" s="1" customFormat="1" ht="13.5" customHeight="1" thickBot="1" x14ac:dyDescent="0.25">
      <c r="B28" s="230">
        <v>6</v>
      </c>
      <c r="C28" s="131" t="s">
        <v>18</v>
      </c>
      <c r="D28" s="118" t="s">
        <v>80</v>
      </c>
      <c r="E28" s="132"/>
      <c r="F28" s="133">
        <f>+'PRESUPUESTO FUERA'!L99</f>
        <v>0</v>
      </c>
      <c r="G28" s="76"/>
    </row>
    <row r="29" spans="2:7" s="1" customFormat="1" ht="4.5" customHeight="1" thickTop="1" thickBot="1" x14ac:dyDescent="0.25">
      <c r="B29" s="76"/>
      <c r="C29" s="76"/>
      <c r="D29" s="134"/>
      <c r="E29" s="135"/>
      <c r="F29" s="76"/>
      <c r="G29" s="76"/>
    </row>
    <row r="30" spans="2:7" s="1" customFormat="1" ht="14.25" customHeight="1" thickBot="1" x14ac:dyDescent="0.25">
      <c r="B30" s="230">
        <v>7</v>
      </c>
      <c r="C30" s="131" t="s">
        <v>23</v>
      </c>
      <c r="D30" s="118"/>
      <c r="E30" s="132"/>
      <c r="F30" s="133">
        <f>+'PRESUPUESTO FUERA'!L107</f>
        <v>0</v>
      </c>
      <c r="G30" s="76"/>
    </row>
    <row r="31" spans="2:7" s="1" customFormat="1" ht="5.25" customHeight="1" thickTop="1" thickBot="1" x14ac:dyDescent="0.25">
      <c r="B31" s="36"/>
      <c r="C31" s="36"/>
      <c r="D31" s="65"/>
      <c r="E31" s="37">
        <v>0</v>
      </c>
      <c r="F31" s="36"/>
    </row>
    <row r="32" spans="2:7" s="1" customFormat="1" ht="13.5" customHeight="1" thickBot="1" x14ac:dyDescent="0.25">
      <c r="B32" s="233">
        <v>8</v>
      </c>
      <c r="C32" s="118" t="s">
        <v>19</v>
      </c>
      <c r="D32" s="118"/>
      <c r="E32" s="245"/>
      <c r="F32" s="246">
        <f>+'PRESUPUESTO FUERA'!L112</f>
        <v>0</v>
      </c>
    </row>
    <row r="33" spans="2:6" s="1" customFormat="1" ht="3" customHeight="1" thickTop="1" thickBot="1" x14ac:dyDescent="0.25">
      <c r="D33" s="17"/>
      <c r="E33" s="29"/>
    </row>
    <row r="34" spans="2:6" s="1" customFormat="1" ht="12" thickBot="1" x14ac:dyDescent="0.25">
      <c r="B34" s="230">
        <v>9</v>
      </c>
      <c r="C34" s="131" t="s">
        <v>24</v>
      </c>
      <c r="D34" s="118" t="s">
        <v>104</v>
      </c>
      <c r="E34" s="245"/>
      <c r="F34" s="247">
        <f>+'PRESUPUESTO FUERA'!L119</f>
        <v>0</v>
      </c>
    </row>
    <row r="35" spans="2:6" s="1" customFormat="1" ht="3.75" customHeight="1" thickTop="1" thickBot="1" x14ac:dyDescent="0.25">
      <c r="D35" s="17"/>
      <c r="E35" s="29"/>
    </row>
    <row r="36" spans="2:6" s="1" customFormat="1" ht="12" thickBot="1" x14ac:dyDescent="0.25">
      <c r="B36" s="233">
        <v>10</v>
      </c>
      <c r="C36" s="118" t="s">
        <v>26</v>
      </c>
      <c r="D36" s="118" t="s">
        <v>82</v>
      </c>
      <c r="E36" s="245"/>
      <c r="F36" s="247">
        <f>+'PRESUPUESTO FUERA'!L130</f>
        <v>0</v>
      </c>
    </row>
    <row r="37" spans="2:6" s="1" customFormat="1" ht="5.25" customHeight="1" thickTop="1" thickBot="1" x14ac:dyDescent="0.25">
      <c r="B37" s="66"/>
      <c r="C37" s="67"/>
      <c r="D37" s="67"/>
      <c r="E37" s="68"/>
      <c r="F37" s="69"/>
    </row>
    <row r="38" spans="2:6" s="1" customFormat="1" ht="12" thickBot="1" x14ac:dyDescent="0.25">
      <c r="B38" s="567">
        <v>11</v>
      </c>
      <c r="C38" s="235" t="s">
        <v>9</v>
      </c>
      <c r="D38" s="235"/>
      <c r="E38" s="236"/>
      <c r="F38" s="237">
        <f ca="1">+F36+F34+F32+F30+F27+F28+F26+F24+F22+F20</f>
        <v>0</v>
      </c>
    </row>
    <row r="39" spans="2:6" s="1" customFormat="1" ht="14.25" customHeight="1" thickBot="1" x14ac:dyDescent="0.25">
      <c r="C39" s="11" t="s">
        <v>10</v>
      </c>
      <c r="D39" s="13"/>
      <c r="E39" s="31"/>
    </row>
    <row r="40" spans="2:6" s="1" customFormat="1" ht="12.75" customHeight="1" thickBot="1" x14ac:dyDescent="0.25">
      <c r="B40" s="15">
        <v>15</v>
      </c>
      <c r="C40" s="16" t="s">
        <v>31</v>
      </c>
      <c r="D40" s="16" t="s">
        <v>85</v>
      </c>
      <c r="E40" s="32"/>
      <c r="F40" s="19">
        <f ca="1">+'PRESUPUESTO FUERA'!L138</f>
        <v>0</v>
      </c>
    </row>
    <row r="41" spans="2:6" s="1" customFormat="1" ht="2.25" customHeight="1" thickBot="1" x14ac:dyDescent="0.25">
      <c r="E41" s="29"/>
    </row>
    <row r="42" spans="2:6" s="1" customFormat="1" ht="15" customHeight="1" thickBot="1" x14ac:dyDescent="0.25">
      <c r="B42" s="238">
        <v>15</v>
      </c>
      <c r="C42" s="239" t="s">
        <v>11</v>
      </c>
      <c r="D42" s="239"/>
      <c r="E42" s="240"/>
      <c r="F42" s="241">
        <f ca="1">+F40</f>
        <v>0</v>
      </c>
    </row>
    <row r="43" spans="2:6" s="1" customFormat="1" ht="15.75" customHeight="1" thickBot="1" x14ac:dyDescent="0.25">
      <c r="B43" s="248">
        <v>16</v>
      </c>
      <c r="C43" s="249" t="s">
        <v>12</v>
      </c>
      <c r="D43" s="249"/>
      <c r="E43" s="250"/>
      <c r="F43" s="251">
        <f ca="1">+F42+F38</f>
        <v>0</v>
      </c>
    </row>
    <row r="44" spans="2:6" s="1" customFormat="1" ht="3" customHeight="1" x14ac:dyDescent="0.2">
      <c r="B44" s="242"/>
      <c r="C44" s="242"/>
      <c r="D44" s="242"/>
      <c r="E44" s="243"/>
      <c r="F44" s="244"/>
    </row>
    <row r="45" spans="2:6" s="1" customFormat="1" ht="8.25" customHeight="1" x14ac:dyDescent="0.2">
      <c r="E45" s="29"/>
      <c r="F45" s="9"/>
    </row>
    <row r="46" spans="2:6" s="1" customFormat="1" ht="15" hidden="1" customHeight="1" thickBot="1" x14ac:dyDescent="0.25">
      <c r="B46" s="26" t="s">
        <v>13</v>
      </c>
      <c r="C46" s="24"/>
      <c r="D46" s="24"/>
      <c r="E46" s="30"/>
      <c r="F46" s="27">
        <f ca="1">+F18-F43</f>
        <v>0</v>
      </c>
    </row>
    <row r="47" spans="2:6" s="1" customFormat="1" ht="11.25" x14ac:dyDescent="0.2">
      <c r="E47" s="12"/>
      <c r="F47" s="493">
        <f ca="1">+F18-F43</f>
        <v>0</v>
      </c>
    </row>
    <row r="48" spans="2:6" s="1" customFormat="1" ht="11.25" x14ac:dyDescent="0.2">
      <c r="B48" s="17" t="str">
        <f>+'PRESUPUESTO FUERA'!A142</f>
        <v>REV. OF. COSTOS                  DE 2014</v>
      </c>
      <c r="E48" s="12"/>
      <c r="F48" s="12"/>
    </row>
    <row r="49" spans="2:6" s="1" customFormat="1" ht="11.25" x14ac:dyDescent="0.2">
      <c r="B49" s="140"/>
      <c r="E49" s="12"/>
      <c r="F49" s="12"/>
    </row>
    <row r="50" spans="2:6" s="1" customFormat="1" ht="11.25" x14ac:dyDescent="0.2">
      <c r="B50" s="12" t="s">
        <v>138</v>
      </c>
      <c r="C50" s="12"/>
      <c r="D50" s="12"/>
      <c r="E50" s="12"/>
      <c r="F50" s="12"/>
    </row>
    <row r="51" spans="2:6" s="1" customFormat="1" ht="11.25" x14ac:dyDescent="0.2">
      <c r="E51" s="12"/>
      <c r="F51" s="12"/>
    </row>
  </sheetData>
  <customSheetViews>
    <customSheetView guid="{EDBF3EEE-03EB-4D72-9690-A71135853B8E}" hiddenRows="1" hiddenColumns="1" topLeftCell="B9">
      <selection activeCell="F43" sqref="F43"/>
    </customSheetView>
  </customSheetViews>
  <mergeCells count="7">
    <mergeCell ref="D10:F10"/>
    <mergeCell ref="C1:D2"/>
    <mergeCell ref="B4:F4"/>
    <mergeCell ref="B5:F5"/>
    <mergeCell ref="D6:F6"/>
    <mergeCell ref="B7:F7"/>
    <mergeCell ref="B1:B2"/>
  </mergeCells>
  <pageMargins left="0.43307086614173229" right="0.23622047244094491" top="0.74803149606299213" bottom="0.74803149606299213" header="0.31496062992125984" footer="0.31496062992125984"/>
  <pageSetup orientation="portrait" horizontalDpi="300" verticalDpi="300" r:id="rId1"/>
  <headerFooter>
    <oddFooter xml:space="preserve">&amp;C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F49"/>
  <sheetViews>
    <sheetView workbookViewId="0">
      <selection activeCell="F20" sqref="F20"/>
    </sheetView>
  </sheetViews>
  <sheetFormatPr baseColWidth="10" defaultRowHeight="12.75" x14ac:dyDescent="0.2"/>
  <cols>
    <col min="1" max="1" width="0.5703125" customWidth="1"/>
    <col min="2" max="2" width="11.85546875" customWidth="1"/>
    <col min="3" max="3" width="36" customWidth="1"/>
    <col min="4" max="4" width="52" customWidth="1"/>
    <col min="5" max="5" width="9.140625" customWidth="1"/>
    <col min="6" max="6" width="15.28515625" style="1" customWidth="1"/>
  </cols>
  <sheetData>
    <row r="1" spans="1:6" ht="28.5" customHeight="1" x14ac:dyDescent="0.2">
      <c r="B1" s="793"/>
      <c r="C1" s="795" t="s">
        <v>150</v>
      </c>
      <c r="D1" s="796"/>
      <c r="E1" s="255" t="s">
        <v>213</v>
      </c>
      <c r="F1" s="500">
        <v>41654</v>
      </c>
    </row>
    <row r="2" spans="1:6" ht="28.5" customHeight="1" thickBot="1" x14ac:dyDescent="0.25">
      <c r="B2" s="794"/>
      <c r="C2" s="797"/>
      <c r="D2" s="798"/>
      <c r="E2" s="256" t="s">
        <v>214</v>
      </c>
      <c r="F2" s="501">
        <v>7</v>
      </c>
    </row>
    <row r="3" spans="1:6" x14ac:dyDescent="0.2">
      <c r="B3" s="2"/>
      <c r="C3" s="2"/>
      <c r="D3" s="2"/>
      <c r="E3" s="2"/>
    </row>
    <row r="4" spans="1:6" x14ac:dyDescent="0.2">
      <c r="B4" s="802" t="str">
        <f>+'PRESUPUESTO UNIV'!A5</f>
        <v xml:space="preserve">DIPLOMADO CURSO </v>
      </c>
      <c r="C4" s="802"/>
      <c r="D4" s="802"/>
      <c r="E4" s="802"/>
      <c r="F4" s="802"/>
    </row>
    <row r="5" spans="1:6" x14ac:dyDescent="0.2">
      <c r="B5" s="803" t="str">
        <f>+'PRESUPUESTO UNIV'!A6</f>
        <v>A REALIZARSE EN LAS INSTALACIONES DE LA UNIVERSIDAD</v>
      </c>
      <c r="C5" s="803"/>
      <c r="D5" s="803"/>
      <c r="E5" s="803"/>
      <c r="F5" s="803"/>
    </row>
    <row r="6" spans="1:6" x14ac:dyDescent="0.2">
      <c r="B6" t="s">
        <v>69</v>
      </c>
      <c r="C6" s="54"/>
      <c r="D6" s="804" t="s">
        <v>75</v>
      </c>
      <c r="E6" s="804"/>
      <c r="F6" s="804"/>
    </row>
    <row r="7" spans="1:6" ht="13.5" thickBot="1" x14ac:dyDescent="0.25">
      <c r="B7" s="805"/>
      <c r="C7" s="805"/>
      <c r="D7" s="805"/>
      <c r="E7" s="805"/>
      <c r="F7" s="805"/>
    </row>
    <row r="8" spans="1:6" ht="13.5" thickBot="1" x14ac:dyDescent="0.25">
      <c r="B8" s="43" t="s">
        <v>135</v>
      </c>
      <c r="C8" s="20"/>
      <c r="D8" s="46" t="s">
        <v>83</v>
      </c>
      <c r="E8" s="44"/>
      <c r="F8" s="45"/>
    </row>
    <row r="9" spans="1:6" ht="6" customHeight="1" thickBot="1" x14ac:dyDescent="0.25">
      <c r="B9" s="1"/>
      <c r="C9" s="1"/>
      <c r="D9" s="1"/>
      <c r="E9" s="1"/>
    </row>
    <row r="10" spans="1:6" ht="13.5" thickBot="1" x14ac:dyDescent="0.25">
      <c r="A10" s="47" t="s">
        <v>94</v>
      </c>
      <c r="B10" s="40"/>
      <c r="C10" s="92" t="s">
        <v>40</v>
      </c>
      <c r="D10" s="799" t="str">
        <f>+'[1]PRESUP 100 '!E10</f>
        <v>POR DEFINIR</v>
      </c>
      <c r="E10" s="800"/>
      <c r="F10" s="801"/>
    </row>
    <row r="11" spans="1:6" ht="6.75" customHeight="1" thickBot="1" x14ac:dyDescent="0.25">
      <c r="F11"/>
    </row>
    <row r="12" spans="1:6" ht="13.5" thickBot="1" x14ac:dyDescent="0.25">
      <c r="A12" s="75">
        <v>41600505</v>
      </c>
      <c r="B12" s="89"/>
      <c r="C12" s="90" t="s">
        <v>101</v>
      </c>
      <c r="D12" s="91">
        <f>+'PRESUPUESTO UNIV'!E11</f>
        <v>0</v>
      </c>
      <c r="F12"/>
    </row>
    <row r="13" spans="1:6" ht="14.25" customHeight="1" thickTop="1" thickBot="1" x14ac:dyDescent="0.25">
      <c r="B13" s="89"/>
      <c r="C13" s="90" t="s">
        <v>102</v>
      </c>
      <c r="D13" s="91">
        <f>+'PRESUPUESTO UNIV'!G14</f>
        <v>0</v>
      </c>
      <c r="F13"/>
    </row>
    <row r="14" spans="1:6" ht="14.25" thickTop="1" thickBot="1" x14ac:dyDescent="0.25">
      <c r="A14" s="75">
        <v>51050601</v>
      </c>
      <c r="B14" s="89"/>
      <c r="C14" s="90" t="s">
        <v>103</v>
      </c>
      <c r="D14" s="91">
        <f>+'PRESUPUESTO UNIV'!G15</f>
        <v>0</v>
      </c>
      <c r="F14"/>
    </row>
    <row r="15" spans="1:6" ht="3" customHeight="1" thickTop="1" thickBot="1" x14ac:dyDescent="0.25">
      <c r="B15" s="10"/>
      <c r="C15" s="10"/>
      <c r="D15" s="63"/>
      <c r="E15" s="64"/>
      <c r="F15" s="64"/>
    </row>
    <row r="16" spans="1:6" ht="15.75" customHeight="1" thickBot="1" x14ac:dyDescent="0.25">
      <c r="B16" s="55"/>
      <c r="C16" s="21" t="s">
        <v>92</v>
      </c>
      <c r="D16" s="21"/>
      <c r="E16" s="21"/>
      <c r="F16" s="22">
        <f>+'PRESUPUESTO UNIV'!L29</f>
        <v>0</v>
      </c>
    </row>
    <row r="17" spans="2:6" ht="4.5" customHeight="1" thickBot="1" x14ac:dyDescent="0.25">
      <c r="B17" s="10"/>
      <c r="C17" s="10"/>
      <c r="D17" s="63"/>
      <c r="E17" s="64"/>
      <c r="F17" s="64"/>
    </row>
    <row r="18" spans="2:6" ht="15.75" customHeight="1" thickBot="1" x14ac:dyDescent="0.25">
      <c r="B18" s="55"/>
      <c r="C18" s="21" t="s">
        <v>3</v>
      </c>
      <c r="D18" s="21"/>
      <c r="E18" s="21"/>
      <c r="F18" s="22">
        <f>+'PRESUPUESTO UNIV'!L31</f>
        <v>0</v>
      </c>
    </row>
    <row r="19" spans="2:6" ht="5.25" customHeight="1" thickBot="1" x14ac:dyDescent="0.25">
      <c r="F19"/>
    </row>
    <row r="20" spans="2:6" ht="13.5" thickBot="1" x14ac:dyDescent="0.25">
      <c r="B20" s="649">
        <v>1</v>
      </c>
      <c r="C20" s="817" t="s">
        <v>395</v>
      </c>
      <c r="D20" s="818"/>
      <c r="E20" s="119"/>
      <c r="F20" s="120">
        <f ca="1">SUMIF('PRESUPUESTO UNIV'!$F$36:$F$137,C20,'PRESUPUESTO UNIV'!$L$36:$L$137)</f>
        <v>0</v>
      </c>
    </row>
    <row r="21" spans="2:6" ht="4.5" customHeight="1" thickTop="1" thickBot="1" x14ac:dyDescent="0.25">
      <c r="B21" s="650"/>
      <c r="C21" s="121"/>
      <c r="D21" s="122"/>
      <c r="E21" s="123"/>
      <c r="F21" s="121"/>
    </row>
    <row r="22" spans="2:6" ht="13.5" thickBot="1" x14ac:dyDescent="0.25">
      <c r="B22" s="651">
        <v>2</v>
      </c>
      <c r="C22" s="808" t="s">
        <v>400</v>
      </c>
      <c r="D22" s="809"/>
      <c r="E22" s="126"/>
      <c r="F22" s="120">
        <f>SUMIF('PRESUPUESTO UNIV'!$F$36:$F$137,C22,'PRESUPUESTO UNIV'!$L$36:$L$137)</f>
        <v>0</v>
      </c>
    </row>
    <row r="23" spans="2:6" ht="5.25" customHeight="1" thickTop="1" thickBot="1" x14ac:dyDescent="0.25">
      <c r="B23" s="559"/>
      <c r="C23" s="128"/>
      <c r="D23" s="67"/>
      <c r="E23" s="129"/>
      <c r="F23" s="130"/>
    </row>
    <row r="24" spans="2:6" ht="13.5" thickBot="1" x14ac:dyDescent="0.25">
      <c r="B24" s="651">
        <v>3</v>
      </c>
      <c r="C24" s="808" t="s">
        <v>399</v>
      </c>
      <c r="D24" s="809"/>
      <c r="E24" s="132"/>
      <c r="F24" s="120">
        <f>SUMIF('PRESUPUESTO UNIV'!$F$36:$F$137,C24,'PRESUPUESTO UNIV'!$L$36:$L$137)</f>
        <v>0</v>
      </c>
    </row>
    <row r="25" spans="2:6" ht="5.25" customHeight="1" thickTop="1" thickBot="1" x14ac:dyDescent="0.25">
      <c r="B25" s="650"/>
      <c r="C25" s="76"/>
      <c r="D25" s="134"/>
      <c r="E25" s="135"/>
      <c r="F25" s="76"/>
    </row>
    <row r="26" spans="2:6" ht="13.5" thickBot="1" x14ac:dyDescent="0.25">
      <c r="B26" s="651">
        <v>4</v>
      </c>
      <c r="C26" s="808" t="s">
        <v>397</v>
      </c>
      <c r="D26" s="809"/>
      <c r="E26" s="132"/>
      <c r="F26" s="120">
        <f>SUMIF('PRESUPUESTO UNIV'!$F$36:$F$137,C26,'PRESUPUESTO UNIV'!$L$36:$L$137)</f>
        <v>0</v>
      </c>
    </row>
    <row r="27" spans="2:6" ht="4.5" customHeight="1" thickTop="1" thickBot="1" x14ac:dyDescent="0.25">
      <c r="B27" s="650"/>
      <c r="C27" s="121"/>
      <c r="D27" s="122"/>
      <c r="E27" s="121"/>
      <c r="F27" s="121"/>
    </row>
    <row r="28" spans="2:6" ht="13.5" thickBot="1" x14ac:dyDescent="0.25">
      <c r="B28" s="651">
        <v>5</v>
      </c>
      <c r="C28" s="808" t="s">
        <v>401</v>
      </c>
      <c r="D28" s="809"/>
      <c r="E28" s="132"/>
      <c r="F28" s="120">
        <f>SUMIF('PRESUPUESTO UNIV'!$F$36:$F$137,C28,'PRESUPUESTO UNIV'!$L$36:$L$137)</f>
        <v>0</v>
      </c>
    </row>
    <row r="29" spans="2:6" ht="4.5" customHeight="1" thickTop="1" thickBot="1" x14ac:dyDescent="0.25">
      <c r="B29" s="650"/>
      <c r="C29" s="121"/>
      <c r="D29" s="122"/>
      <c r="E29" s="121"/>
      <c r="F29" s="121"/>
    </row>
    <row r="30" spans="2:6" ht="13.5" thickBot="1" x14ac:dyDescent="0.25">
      <c r="B30" s="651">
        <v>6</v>
      </c>
      <c r="C30" s="808" t="s">
        <v>18</v>
      </c>
      <c r="D30" s="809"/>
      <c r="E30" s="132"/>
      <c r="F30" s="120">
        <f>SUMIF('PRESUPUESTO UNIV'!$F$36:$F$137,C30,'PRESUPUESTO UNIV'!$L$36:$L$137)</f>
        <v>0</v>
      </c>
    </row>
    <row r="31" spans="2:6" ht="4.5" customHeight="1" thickTop="1" thickBot="1" x14ac:dyDescent="0.25">
      <c r="B31" s="650"/>
      <c r="C31" s="121"/>
      <c r="D31" s="122"/>
      <c r="E31" s="121"/>
      <c r="F31" s="121"/>
    </row>
    <row r="32" spans="2:6" ht="13.5" thickBot="1" x14ac:dyDescent="0.25">
      <c r="B32" s="651">
        <v>7</v>
      </c>
      <c r="C32" s="808" t="s">
        <v>396</v>
      </c>
      <c r="D32" s="809"/>
      <c r="E32" s="132"/>
      <c r="F32" s="120">
        <f>SUMIF('PRESUPUESTO UNIV'!$F$36:$F$137,C32,'PRESUPUESTO UNIV'!$L$36:$L$137)</f>
        <v>0</v>
      </c>
    </row>
    <row r="33" spans="2:6" ht="4.5" customHeight="1" thickTop="1" thickBot="1" x14ac:dyDescent="0.25">
      <c r="B33" s="650"/>
      <c r="C33" s="121"/>
      <c r="D33" s="122"/>
      <c r="E33" s="121"/>
      <c r="F33" s="121"/>
    </row>
    <row r="34" spans="2:6" ht="13.5" thickBot="1" x14ac:dyDescent="0.25">
      <c r="B34" s="651">
        <v>8</v>
      </c>
      <c r="C34" s="808" t="s">
        <v>393</v>
      </c>
      <c r="D34" s="809"/>
      <c r="E34" s="132"/>
      <c r="F34" s="120">
        <f>SUMIF('PRESUPUESTO UNIV'!$F$36:$F$137,C34,'PRESUPUESTO UNIV'!$L$36:$L$137)</f>
        <v>0</v>
      </c>
    </row>
    <row r="35" spans="2:6" ht="4.5" customHeight="1" thickTop="1" thickBot="1" x14ac:dyDescent="0.25">
      <c r="B35" s="650"/>
      <c r="C35" s="121"/>
      <c r="D35" s="122"/>
      <c r="E35" s="121"/>
      <c r="F35" s="121"/>
    </row>
    <row r="36" spans="2:6" ht="13.5" thickBot="1" x14ac:dyDescent="0.25">
      <c r="B36" s="651">
        <v>9</v>
      </c>
      <c r="C36" s="808" t="s">
        <v>398</v>
      </c>
      <c r="D36" s="809"/>
      <c r="E36" s="132"/>
      <c r="F36" s="120">
        <f>SUMIF('PRESUPUESTO UNIV'!$F$36:$F$137,C36,'PRESUPUESTO UNIV'!$L$36:$L$137)</f>
        <v>0</v>
      </c>
    </row>
    <row r="37" spans="2:6" ht="14.25" customHeight="1" thickTop="1" thickBot="1" x14ac:dyDescent="0.25">
      <c r="B37" s="652">
        <v>10</v>
      </c>
      <c r="C37" s="810" t="s">
        <v>9</v>
      </c>
      <c r="D37" s="811"/>
      <c r="E37" s="812"/>
      <c r="F37" s="25">
        <f ca="1">SUM(F20:F36)</f>
        <v>0</v>
      </c>
    </row>
    <row r="38" spans="2:6" ht="15.75" customHeight="1" thickBot="1" x14ac:dyDescent="0.25">
      <c r="B38" s="653">
        <v>11</v>
      </c>
      <c r="C38" s="813" t="s">
        <v>394</v>
      </c>
      <c r="D38" s="814"/>
      <c r="E38" s="814"/>
      <c r="F38" s="654">
        <f ca="1">SUMIF('PRESUPUESTO UNIV'!$F$36:$F$137,C38,'PRESUPUESTO UNIV'!$L$36:$L$137)</f>
        <v>0</v>
      </c>
    </row>
    <row r="39" spans="2:6" ht="4.5" customHeight="1" thickBot="1" x14ac:dyDescent="0.25">
      <c r="C39" s="1"/>
      <c r="D39" s="1"/>
      <c r="E39" s="29"/>
    </row>
    <row r="40" spans="2:6" ht="13.5" hidden="1" customHeight="1" x14ac:dyDescent="0.2">
      <c r="B40" s="23">
        <v>12</v>
      </c>
      <c r="C40" s="24" t="s">
        <v>11</v>
      </c>
      <c r="D40" s="24"/>
      <c r="E40" s="30"/>
      <c r="F40" s="25">
        <f ca="1">+F38</f>
        <v>0</v>
      </c>
    </row>
    <row r="41" spans="2:6" ht="15.75" customHeight="1" thickBot="1" x14ac:dyDescent="0.25">
      <c r="B41" s="615">
        <v>12</v>
      </c>
      <c r="C41" s="815" t="s">
        <v>12</v>
      </c>
      <c r="D41" s="727"/>
      <c r="E41" s="816"/>
      <c r="F41" s="72">
        <f ca="1">+F37+F38</f>
        <v>0</v>
      </c>
    </row>
    <row r="42" spans="2:6" ht="3" customHeight="1" x14ac:dyDescent="0.2">
      <c r="B42" s="1"/>
      <c r="C42" s="1"/>
      <c r="D42" s="1"/>
      <c r="E42" s="29"/>
      <c r="F42" s="9"/>
    </row>
    <row r="43" spans="2:6" ht="9.75" customHeight="1" x14ac:dyDescent="0.2">
      <c r="B43" s="1"/>
      <c r="C43" s="1"/>
      <c r="D43" s="1"/>
      <c r="E43" s="29"/>
      <c r="F43" s="9"/>
    </row>
    <row r="44" spans="2:6" ht="15" hidden="1" customHeight="1" x14ac:dyDescent="0.2">
      <c r="B44" s="26" t="s">
        <v>13</v>
      </c>
      <c r="C44" s="24"/>
      <c r="D44" s="24"/>
      <c r="E44" s="30"/>
      <c r="F44" s="27">
        <f ca="1">+F18-F41</f>
        <v>0</v>
      </c>
    </row>
    <row r="45" spans="2:6" x14ac:dyDescent="0.2">
      <c r="E45" s="3"/>
      <c r="F45" s="492">
        <f ca="1">+F18-F41</f>
        <v>0</v>
      </c>
    </row>
    <row r="46" spans="2:6" x14ac:dyDescent="0.2">
      <c r="B46" s="18" t="str">
        <f>+'PRESUPUESTO UNIV'!A142</f>
        <v>REV. OF. COSTOS                  DE 2014</v>
      </c>
      <c r="D46" s="2"/>
      <c r="E46" s="3"/>
      <c r="F46" s="3"/>
    </row>
    <row r="47" spans="2:6" x14ac:dyDescent="0.2">
      <c r="B47" s="41"/>
      <c r="E47" s="3"/>
      <c r="F47" s="3"/>
    </row>
    <row r="48" spans="2:6" x14ac:dyDescent="0.2">
      <c r="B48" s="3" t="s">
        <v>138</v>
      </c>
      <c r="C48" s="3"/>
      <c r="D48" s="3"/>
      <c r="E48" s="3"/>
      <c r="F48" s="3"/>
    </row>
    <row r="49" spans="5:6" x14ac:dyDescent="0.2">
      <c r="E49" s="3"/>
      <c r="F49" s="3"/>
    </row>
  </sheetData>
  <mergeCells count="19">
    <mergeCell ref="C28:D28"/>
    <mergeCell ref="B1:B2"/>
    <mergeCell ref="C1:D2"/>
    <mergeCell ref="B4:F4"/>
    <mergeCell ref="B5:F5"/>
    <mergeCell ref="D6:F6"/>
    <mergeCell ref="B7:F7"/>
    <mergeCell ref="D10:F10"/>
    <mergeCell ref="C20:D20"/>
    <mergeCell ref="C22:D22"/>
    <mergeCell ref="C24:D24"/>
    <mergeCell ref="C26:D26"/>
    <mergeCell ref="C36:D36"/>
    <mergeCell ref="C37:E37"/>
    <mergeCell ref="C38:E38"/>
    <mergeCell ref="C41:E41"/>
    <mergeCell ref="C30:D30"/>
    <mergeCell ref="C32:D32"/>
    <mergeCell ref="C34:D34"/>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F49"/>
  <sheetViews>
    <sheetView workbookViewId="0">
      <selection activeCell="F2" sqref="F2"/>
    </sheetView>
  </sheetViews>
  <sheetFormatPr baseColWidth="10" defaultRowHeight="12.75" x14ac:dyDescent="0.2"/>
  <cols>
    <col min="1" max="1" width="0.5703125" customWidth="1"/>
    <col min="2" max="2" width="11.85546875" customWidth="1"/>
    <col min="3" max="3" width="36" customWidth="1"/>
    <col min="4" max="4" width="52" customWidth="1"/>
    <col min="5" max="5" width="9.140625" customWidth="1"/>
    <col min="6" max="6" width="15.28515625" style="1" customWidth="1"/>
  </cols>
  <sheetData>
    <row r="1" spans="1:6" ht="28.5" customHeight="1" x14ac:dyDescent="0.2">
      <c r="B1" s="793"/>
      <c r="C1" s="795" t="s">
        <v>150</v>
      </c>
      <c r="D1" s="796"/>
      <c r="E1" s="255" t="s">
        <v>213</v>
      </c>
      <c r="F1" s="500">
        <v>41654</v>
      </c>
    </row>
    <row r="2" spans="1:6" ht="28.5" customHeight="1" thickBot="1" x14ac:dyDescent="0.25">
      <c r="B2" s="794"/>
      <c r="C2" s="797"/>
      <c r="D2" s="798"/>
      <c r="E2" s="256" t="s">
        <v>214</v>
      </c>
      <c r="F2" s="501">
        <v>7</v>
      </c>
    </row>
    <row r="3" spans="1:6" x14ac:dyDescent="0.2">
      <c r="B3" s="2"/>
      <c r="C3" s="2"/>
      <c r="D3" s="2"/>
      <c r="E3" s="2"/>
    </row>
    <row r="4" spans="1:6" x14ac:dyDescent="0.2">
      <c r="B4" s="802" t="str">
        <f>+'PRESUPUESTO FUERA'!A5</f>
        <v xml:space="preserve">DIPLOMADO CURSO </v>
      </c>
      <c r="C4" s="802"/>
      <c r="D4" s="802"/>
      <c r="E4" s="802"/>
      <c r="F4" s="802"/>
    </row>
    <row r="5" spans="1:6" x14ac:dyDescent="0.2">
      <c r="B5" s="803" t="str">
        <f>+'PRESUPUESTO FUERA'!A6</f>
        <v>A REALIZARSE  FUERA DE LA UNIVERSIDAD</v>
      </c>
      <c r="C5" s="803"/>
      <c r="D5" s="803"/>
      <c r="E5" s="803"/>
      <c r="F5" s="803"/>
    </row>
    <row r="6" spans="1:6" x14ac:dyDescent="0.2">
      <c r="B6" t="s">
        <v>69</v>
      </c>
      <c r="C6" s="54"/>
      <c r="D6" s="804" t="s">
        <v>75</v>
      </c>
      <c r="E6" s="804"/>
      <c r="F6" s="804"/>
    </row>
    <row r="7" spans="1:6" ht="13.5" thickBot="1" x14ac:dyDescent="0.25">
      <c r="B7" s="805"/>
      <c r="C7" s="805"/>
      <c r="D7" s="805"/>
      <c r="E7" s="805"/>
      <c r="F7" s="805"/>
    </row>
    <row r="8" spans="1:6" ht="13.5" thickBot="1" x14ac:dyDescent="0.25">
      <c r="B8" s="658" t="s">
        <v>135</v>
      </c>
      <c r="C8" s="224"/>
      <c r="D8" s="46" t="s">
        <v>83</v>
      </c>
      <c r="E8" s="44"/>
      <c r="F8" s="45"/>
    </row>
    <row r="9" spans="1:6" ht="6" customHeight="1" thickBot="1" x14ac:dyDescent="0.25">
      <c r="B9" s="1"/>
      <c r="C9" s="1"/>
      <c r="D9" s="1"/>
      <c r="E9" s="1"/>
    </row>
    <row r="10" spans="1:6" ht="13.5" thickBot="1" x14ac:dyDescent="0.25">
      <c r="A10" s="47" t="s">
        <v>94</v>
      </c>
      <c r="B10" s="40"/>
      <c r="C10" s="92" t="s">
        <v>40</v>
      </c>
      <c r="D10" s="799" t="str">
        <f>+'[1]PRESUP 100 '!E10</f>
        <v>POR DEFINIR</v>
      </c>
      <c r="E10" s="800"/>
      <c r="F10" s="801"/>
    </row>
    <row r="11" spans="1:6" ht="6.75" customHeight="1" thickBot="1" x14ac:dyDescent="0.25">
      <c r="F11"/>
    </row>
    <row r="12" spans="1:6" ht="13.5" thickBot="1" x14ac:dyDescent="0.25">
      <c r="A12" s="75">
        <v>41600505</v>
      </c>
      <c r="B12" s="230"/>
      <c r="C12" s="231" t="s">
        <v>101</v>
      </c>
      <c r="D12" s="232">
        <f>+'PRESUPUESTO FUERA'!E11</f>
        <v>0</v>
      </c>
      <c r="F12"/>
    </row>
    <row r="13" spans="1:6" ht="14.25" customHeight="1" thickTop="1" thickBot="1" x14ac:dyDescent="0.25">
      <c r="B13" s="230"/>
      <c r="C13" s="231" t="s">
        <v>102</v>
      </c>
      <c r="D13" s="232">
        <f>+'PRESUPUESTO FUERA'!G14</f>
        <v>0</v>
      </c>
      <c r="F13"/>
    </row>
    <row r="14" spans="1:6" ht="14.25" thickTop="1" thickBot="1" x14ac:dyDescent="0.25">
      <c r="A14" s="75">
        <v>51050601</v>
      </c>
      <c r="B14" s="230"/>
      <c r="C14" s="231" t="s">
        <v>103</v>
      </c>
      <c r="D14" s="232">
        <f>+'PRESUPUESTO FUERA'!G15</f>
        <v>0</v>
      </c>
      <c r="F14"/>
    </row>
    <row r="15" spans="1:6" ht="3" customHeight="1" thickTop="1" thickBot="1" x14ac:dyDescent="0.25">
      <c r="B15" s="10"/>
      <c r="C15" s="10"/>
      <c r="D15" s="63"/>
      <c r="E15" s="64"/>
      <c r="F15" s="64"/>
    </row>
    <row r="16" spans="1:6" ht="15.75" customHeight="1" thickBot="1" x14ac:dyDescent="0.25">
      <c r="B16" s="176"/>
      <c r="C16" s="213" t="s">
        <v>92</v>
      </c>
      <c r="D16" s="213"/>
      <c r="E16" s="213"/>
      <c r="F16" s="234">
        <f>+'PRESUPUESTO FUERA'!L29</f>
        <v>0</v>
      </c>
    </row>
    <row r="17" spans="2:6" ht="4.5" customHeight="1" thickBot="1" x14ac:dyDescent="0.25">
      <c r="B17" s="10"/>
      <c r="C17" s="10"/>
      <c r="D17" s="63"/>
      <c r="E17" s="64"/>
      <c r="F17" s="64"/>
    </row>
    <row r="18" spans="2:6" ht="15.75" customHeight="1" thickBot="1" x14ac:dyDescent="0.25">
      <c r="B18" s="176"/>
      <c r="C18" s="213" t="s">
        <v>3</v>
      </c>
      <c r="D18" s="213"/>
      <c r="E18" s="213"/>
      <c r="F18" s="234">
        <f>+'PRESUPUESTO FUERA'!L31</f>
        <v>0</v>
      </c>
    </row>
    <row r="19" spans="2:6" ht="5.25" customHeight="1" thickBot="1" x14ac:dyDescent="0.25">
      <c r="F19"/>
    </row>
    <row r="20" spans="2:6" ht="13.5" thickBot="1" x14ac:dyDescent="0.25">
      <c r="B20" s="659">
        <v>1</v>
      </c>
      <c r="C20" s="817" t="s">
        <v>395</v>
      </c>
      <c r="D20" s="818"/>
      <c r="E20" s="119"/>
      <c r="F20" s="120">
        <f ca="1">SUMIF('PRESUPUESTO FUERA'!$F$36:$F$137,C20,'PRESUPUESTO FUERA'!$L$36:$L$137)</f>
        <v>0</v>
      </c>
    </row>
    <row r="21" spans="2:6" ht="4.5" customHeight="1" thickTop="1" thickBot="1" x14ac:dyDescent="0.25">
      <c r="B21" s="650"/>
      <c r="C21" s="121"/>
      <c r="D21" s="122"/>
      <c r="E21" s="123"/>
      <c r="F21" s="121"/>
    </row>
    <row r="22" spans="2:6" ht="13.5" thickBot="1" x14ac:dyDescent="0.25">
      <c r="B22" s="660">
        <v>2</v>
      </c>
      <c r="C22" s="808" t="s">
        <v>400</v>
      </c>
      <c r="D22" s="809"/>
      <c r="E22" s="126"/>
      <c r="F22" s="120">
        <f>SUMIF('PRESUPUESTO FUERA'!$F$36:$F$137,C22,'PRESUPUESTO FUERA'!$L$36:$L$137)</f>
        <v>0</v>
      </c>
    </row>
    <row r="23" spans="2:6" ht="5.25" customHeight="1" thickTop="1" thickBot="1" x14ac:dyDescent="0.25">
      <c r="B23" s="559"/>
      <c r="C23" s="128"/>
      <c r="D23" s="67"/>
      <c r="E23" s="129"/>
      <c r="F23" s="130"/>
    </row>
    <row r="24" spans="2:6" ht="13.5" thickBot="1" x14ac:dyDescent="0.25">
      <c r="B24" s="660">
        <v>3</v>
      </c>
      <c r="C24" s="808" t="s">
        <v>399</v>
      </c>
      <c r="D24" s="809"/>
      <c r="E24" s="132"/>
      <c r="F24" s="120">
        <f>SUMIF('PRESUPUESTO FUERA'!$F$36:$F$137,C24,'PRESUPUESTO FUERA'!$L$36:$L$137)</f>
        <v>0</v>
      </c>
    </row>
    <row r="25" spans="2:6" ht="5.25" customHeight="1" thickTop="1" thickBot="1" x14ac:dyDescent="0.25">
      <c r="B25" s="650"/>
      <c r="C25" s="76"/>
      <c r="D25" s="134"/>
      <c r="E25" s="135"/>
      <c r="F25" s="76"/>
    </row>
    <row r="26" spans="2:6" ht="13.5" thickBot="1" x14ac:dyDescent="0.25">
      <c r="B26" s="660">
        <v>4</v>
      </c>
      <c r="C26" s="808" t="s">
        <v>397</v>
      </c>
      <c r="D26" s="809"/>
      <c r="E26" s="132"/>
      <c r="F26" s="120">
        <f>SUMIF('PRESUPUESTO FUERA'!$F$36:$F$137,C26,'PRESUPUESTO FUERA'!$L$36:$L$137)</f>
        <v>0</v>
      </c>
    </row>
    <row r="27" spans="2:6" ht="4.5" customHeight="1" thickTop="1" thickBot="1" x14ac:dyDescent="0.25">
      <c r="B27" s="650"/>
      <c r="C27" s="121"/>
      <c r="D27" s="122"/>
      <c r="E27" s="121"/>
      <c r="F27" s="121"/>
    </row>
    <row r="28" spans="2:6" ht="13.5" thickBot="1" x14ac:dyDescent="0.25">
      <c r="B28" s="660">
        <v>5</v>
      </c>
      <c r="C28" s="808" t="s">
        <v>401</v>
      </c>
      <c r="D28" s="809"/>
      <c r="E28" s="132"/>
      <c r="F28" s="120">
        <f>SUMIF('PRESUPUESTO FUERA'!$F$36:$F$137,C28,'PRESUPUESTO FUERA'!$L$36:$L$137)</f>
        <v>0</v>
      </c>
    </row>
    <row r="29" spans="2:6" ht="4.5" customHeight="1" thickTop="1" thickBot="1" x14ac:dyDescent="0.25">
      <c r="B29" s="650"/>
      <c r="C29" s="121"/>
      <c r="D29" s="122"/>
      <c r="E29" s="121"/>
      <c r="F29" s="121"/>
    </row>
    <row r="30" spans="2:6" ht="13.5" thickBot="1" x14ac:dyDescent="0.25">
      <c r="B30" s="660">
        <v>6</v>
      </c>
      <c r="C30" s="808" t="s">
        <v>18</v>
      </c>
      <c r="D30" s="809"/>
      <c r="E30" s="132"/>
      <c r="F30" s="120">
        <f>SUMIF('PRESUPUESTO FUERA'!$F$36:$F$137,C30,'PRESUPUESTO FUERA'!$L$36:$L$137)</f>
        <v>0</v>
      </c>
    </row>
    <row r="31" spans="2:6" ht="4.5" customHeight="1" thickTop="1" thickBot="1" x14ac:dyDescent="0.25">
      <c r="B31" s="650"/>
      <c r="C31" s="121"/>
      <c r="D31" s="122"/>
      <c r="E31" s="121"/>
      <c r="F31" s="121"/>
    </row>
    <row r="32" spans="2:6" ht="13.5" thickBot="1" x14ac:dyDescent="0.25">
      <c r="B32" s="660">
        <v>7</v>
      </c>
      <c r="C32" s="808" t="s">
        <v>396</v>
      </c>
      <c r="D32" s="809"/>
      <c r="E32" s="132"/>
      <c r="F32" s="120">
        <f>SUMIF('PRESUPUESTO FUERA'!$F$36:$F$137,C32,'PRESUPUESTO FUERA'!$L$36:$L$137)</f>
        <v>0</v>
      </c>
    </row>
    <row r="33" spans="2:6" ht="4.5" customHeight="1" thickTop="1" thickBot="1" x14ac:dyDescent="0.25">
      <c r="B33" s="650"/>
      <c r="C33" s="121"/>
      <c r="D33" s="122"/>
      <c r="E33" s="121"/>
      <c r="F33" s="121"/>
    </row>
    <row r="34" spans="2:6" ht="13.5" thickBot="1" x14ac:dyDescent="0.25">
      <c r="B34" s="660">
        <v>8</v>
      </c>
      <c r="C34" s="808" t="s">
        <v>393</v>
      </c>
      <c r="D34" s="809"/>
      <c r="E34" s="132"/>
      <c r="F34" s="120">
        <f>SUMIF('PRESUPUESTO FUERA'!$F$36:$F$137,C34,'PRESUPUESTO FUERA'!$L$36:$L$137)</f>
        <v>0</v>
      </c>
    </row>
    <row r="35" spans="2:6" ht="4.5" customHeight="1" thickTop="1" thickBot="1" x14ac:dyDescent="0.25">
      <c r="B35" s="650"/>
      <c r="C35" s="121"/>
      <c r="D35" s="122"/>
      <c r="E35" s="121"/>
      <c r="F35" s="121"/>
    </row>
    <row r="36" spans="2:6" ht="13.5" thickBot="1" x14ac:dyDescent="0.25">
      <c r="B36" s="660">
        <v>9</v>
      </c>
      <c r="C36" s="808" t="s">
        <v>398</v>
      </c>
      <c r="D36" s="809"/>
      <c r="E36" s="132"/>
      <c r="F36" s="120">
        <f>SUMIF('PRESUPUESTO FUERA'!$F$36:$F$137,C36,'PRESUPUESTO FUERA'!$L$36:$L$137)</f>
        <v>0</v>
      </c>
    </row>
    <row r="37" spans="2:6" ht="14.25" customHeight="1" thickTop="1" thickBot="1" x14ac:dyDescent="0.25">
      <c r="B37" s="657">
        <v>10</v>
      </c>
      <c r="C37" s="819" t="s">
        <v>9</v>
      </c>
      <c r="D37" s="820"/>
      <c r="E37" s="821"/>
      <c r="F37" s="662">
        <f ca="1">SUM(F20:F36)</f>
        <v>0</v>
      </c>
    </row>
    <row r="38" spans="2:6" ht="15.75" customHeight="1" thickBot="1" x14ac:dyDescent="0.25">
      <c r="B38" s="661">
        <v>11</v>
      </c>
      <c r="C38" s="813" t="s">
        <v>394</v>
      </c>
      <c r="D38" s="814"/>
      <c r="E38" s="814"/>
      <c r="F38" s="654">
        <f ca="1">SUMIF('PRESUPUESTO FUERA'!$F$36:$F$137,C38,'PRESUPUESTO FUERA'!$L$36:$L$137)</f>
        <v>0</v>
      </c>
    </row>
    <row r="39" spans="2:6" ht="4.5" customHeight="1" thickBot="1" x14ac:dyDescent="0.25">
      <c r="C39" s="1"/>
      <c r="D39" s="1"/>
      <c r="E39" s="29"/>
    </row>
    <row r="40" spans="2:6" ht="13.5" hidden="1" customHeight="1" x14ac:dyDescent="0.2">
      <c r="B40" s="23">
        <v>12</v>
      </c>
      <c r="C40" s="24" t="s">
        <v>11</v>
      </c>
      <c r="D40" s="24"/>
      <c r="E40" s="30"/>
      <c r="F40" s="25">
        <f ca="1">+F38</f>
        <v>0</v>
      </c>
    </row>
    <row r="41" spans="2:6" ht="15.75" customHeight="1" thickBot="1" x14ac:dyDescent="0.25">
      <c r="B41" s="663">
        <v>12</v>
      </c>
      <c r="C41" s="822" t="s">
        <v>12</v>
      </c>
      <c r="D41" s="823"/>
      <c r="E41" s="824"/>
      <c r="F41" s="664">
        <f ca="1">+F37+F38</f>
        <v>0</v>
      </c>
    </row>
    <row r="42" spans="2:6" ht="3" customHeight="1" x14ac:dyDescent="0.2">
      <c r="B42" s="1"/>
      <c r="C42" s="1"/>
      <c r="D42" s="1"/>
      <c r="E42" s="29"/>
      <c r="F42" s="9"/>
    </row>
    <row r="43" spans="2:6" ht="9.75" customHeight="1" x14ac:dyDescent="0.2">
      <c r="B43" s="1"/>
      <c r="C43" s="1"/>
      <c r="D43" s="1"/>
      <c r="E43" s="29"/>
      <c r="F43" s="9"/>
    </row>
    <row r="44" spans="2:6" ht="15" hidden="1" customHeight="1" x14ac:dyDescent="0.2">
      <c r="B44" s="26" t="s">
        <v>13</v>
      </c>
      <c r="C44" s="24"/>
      <c r="D44" s="24"/>
      <c r="E44" s="30"/>
      <c r="F44" s="27">
        <f ca="1">+F18-F41</f>
        <v>0</v>
      </c>
    </row>
    <row r="45" spans="2:6" x14ac:dyDescent="0.2">
      <c r="E45" s="3"/>
      <c r="F45" s="492">
        <f ca="1">+F18-F41</f>
        <v>0</v>
      </c>
    </row>
    <row r="46" spans="2:6" x14ac:dyDescent="0.2">
      <c r="B46" s="18" t="str">
        <f>+'PRESUPUESTO FUERA'!A142</f>
        <v>REV. OF. COSTOS                  DE 2014</v>
      </c>
      <c r="D46" s="2"/>
      <c r="E46" s="3"/>
      <c r="F46" s="3"/>
    </row>
    <row r="47" spans="2:6" x14ac:dyDescent="0.2">
      <c r="B47" s="41"/>
      <c r="E47" s="3"/>
      <c r="F47" s="3"/>
    </row>
    <row r="48" spans="2:6" x14ac:dyDescent="0.2">
      <c r="B48" s="3" t="s">
        <v>138</v>
      </c>
      <c r="C48" s="3"/>
      <c r="D48" s="3"/>
      <c r="E48" s="3"/>
      <c r="F48" s="3"/>
    </row>
    <row r="49" spans="5:6" x14ac:dyDescent="0.2">
      <c r="E49" s="3"/>
      <c r="F49" s="3"/>
    </row>
  </sheetData>
  <mergeCells count="19">
    <mergeCell ref="C28:D28"/>
    <mergeCell ref="B1:B2"/>
    <mergeCell ref="C1:D2"/>
    <mergeCell ref="B4:F4"/>
    <mergeCell ref="B5:F5"/>
    <mergeCell ref="D6:F6"/>
    <mergeCell ref="B7:F7"/>
    <mergeCell ref="D10:F10"/>
    <mergeCell ref="C20:D20"/>
    <mergeCell ref="C22:D22"/>
    <mergeCell ref="C24:D24"/>
    <mergeCell ref="C26:D26"/>
    <mergeCell ref="C37:E37"/>
    <mergeCell ref="C41:E41"/>
    <mergeCell ref="C30:D30"/>
    <mergeCell ref="C32:D32"/>
    <mergeCell ref="C34:D34"/>
    <mergeCell ref="C36:D36"/>
    <mergeCell ref="C38:E38"/>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heetViews>
  <sheetFormatPr baseColWidth="10" defaultRowHeight="12.75" x14ac:dyDescent="0.2"/>
  <cols>
    <col min="1" max="1" width="21.7109375" customWidth="1"/>
    <col min="2" max="2" width="5.85546875" customWidth="1"/>
    <col min="3" max="3" width="11.5703125" bestFit="1" customWidth="1"/>
    <col min="4" max="4" width="12" customWidth="1"/>
    <col min="5" max="5" width="12.85546875" bestFit="1" customWidth="1"/>
    <col min="6" max="6" width="8.42578125" customWidth="1"/>
    <col min="7" max="7" width="10.7109375" customWidth="1"/>
    <col min="8" max="8" width="12.85546875" bestFit="1" customWidth="1"/>
    <col min="9" max="9" width="9.42578125" customWidth="1"/>
    <col min="10" max="10" width="11.5703125" bestFit="1" customWidth="1"/>
    <col min="11" max="11" width="12.85546875" bestFit="1" customWidth="1"/>
    <col min="12" max="12" width="11" customWidth="1"/>
    <col min="14" max="14" width="11.5703125" bestFit="1" customWidth="1"/>
  </cols>
  <sheetData>
    <row r="1" spans="1:15" x14ac:dyDescent="0.2">
      <c r="A1" s="2" t="s">
        <v>0</v>
      </c>
      <c r="B1" s="2"/>
      <c r="C1" s="2"/>
    </row>
    <row r="2" spans="1:15" x14ac:dyDescent="0.2">
      <c r="A2" s="2" t="s">
        <v>1</v>
      </c>
      <c r="B2" s="2"/>
      <c r="C2" s="2"/>
    </row>
    <row r="3" spans="1:15" x14ac:dyDescent="0.2">
      <c r="A3" s="2" t="s">
        <v>2</v>
      </c>
      <c r="B3" s="2"/>
      <c r="C3" s="2"/>
    </row>
    <row r="4" spans="1:15" x14ac:dyDescent="0.2">
      <c r="A4" s="2"/>
      <c r="B4" s="2"/>
      <c r="C4" s="2"/>
    </row>
    <row r="6" spans="1:15" ht="15" x14ac:dyDescent="0.2">
      <c r="A6" s="825" t="str">
        <f>+'PRESUPUESTO UNIV'!A5:L5</f>
        <v xml:space="preserve">DIPLOMADO CURSO </v>
      </c>
      <c r="B6" s="825"/>
      <c r="C6" s="825"/>
      <c r="D6" s="825"/>
      <c r="E6" s="825"/>
      <c r="F6" s="825"/>
      <c r="G6" s="825"/>
      <c r="H6" s="825"/>
      <c r="I6" s="825"/>
      <c r="J6" s="825"/>
      <c r="K6" s="825"/>
      <c r="L6" s="825"/>
      <c r="M6" s="825"/>
      <c r="N6" s="825"/>
    </row>
    <row r="7" spans="1:15" x14ac:dyDescent="0.2">
      <c r="A7" s="829" t="s">
        <v>51</v>
      </c>
      <c r="B7" s="829"/>
      <c r="C7" s="829"/>
      <c r="D7" s="829"/>
      <c r="E7" s="829"/>
      <c r="F7" s="829"/>
      <c r="G7" s="829"/>
      <c r="H7" s="829"/>
      <c r="I7" s="829"/>
      <c r="J7" s="829"/>
      <c r="K7" s="829"/>
      <c r="L7" s="829"/>
      <c r="M7" s="829"/>
      <c r="N7" s="829"/>
    </row>
    <row r="9" spans="1:15" ht="13.5" thickBot="1" x14ac:dyDescent="0.25"/>
    <row r="10" spans="1:15" s="50" customFormat="1" ht="17.25" thickTop="1" thickBot="1" x14ac:dyDescent="0.3">
      <c r="A10" s="826" t="s">
        <v>149</v>
      </c>
      <c r="B10" s="830"/>
      <c r="C10" s="827"/>
      <c r="D10" s="827"/>
      <c r="E10" s="828"/>
      <c r="F10" s="826" t="s">
        <v>59</v>
      </c>
      <c r="G10" s="827"/>
      <c r="H10" s="828"/>
      <c r="I10" s="826" t="s">
        <v>61</v>
      </c>
      <c r="J10" s="827"/>
      <c r="K10" s="828"/>
      <c r="L10" s="826" t="s">
        <v>30</v>
      </c>
      <c r="M10" s="827"/>
      <c r="N10" s="828"/>
    </row>
    <row r="11" spans="1:15" s="51" customFormat="1" ht="37.5" customHeight="1" thickTop="1" thickBot="1" x14ac:dyDescent="0.25">
      <c r="A11" s="56" t="s">
        <v>52</v>
      </c>
      <c r="B11" s="499" t="s">
        <v>317</v>
      </c>
      <c r="C11" s="57" t="s">
        <v>55</v>
      </c>
      <c r="D11" s="58" t="s">
        <v>53</v>
      </c>
      <c r="E11" s="59" t="s">
        <v>54</v>
      </c>
      <c r="F11" s="56" t="s">
        <v>56</v>
      </c>
      <c r="G11" s="58" t="s">
        <v>57</v>
      </c>
      <c r="H11" s="59" t="s">
        <v>58</v>
      </c>
      <c r="I11" s="56" t="s">
        <v>60</v>
      </c>
      <c r="J11" s="58" t="s">
        <v>64</v>
      </c>
      <c r="K11" s="59" t="s">
        <v>58</v>
      </c>
      <c r="L11" s="60" t="s">
        <v>65</v>
      </c>
      <c r="M11" s="58" t="s">
        <v>62</v>
      </c>
      <c r="N11" s="59" t="s">
        <v>58</v>
      </c>
    </row>
    <row r="12" spans="1:15" s="77" customFormat="1" thickTop="1" x14ac:dyDescent="0.2">
      <c r="A12" s="150"/>
      <c r="B12" s="494"/>
      <c r="C12" s="81"/>
      <c r="D12" s="81"/>
      <c r="E12" s="82">
        <f>+C12*D12</f>
        <v>0</v>
      </c>
      <c r="F12" s="80"/>
      <c r="G12" s="81"/>
      <c r="H12" s="82">
        <f t="shared" ref="H12:H19" si="0">+F12*G12</f>
        <v>0</v>
      </c>
      <c r="I12" s="80">
        <f>+B12*F12*3</f>
        <v>0</v>
      </c>
      <c r="J12" s="81"/>
      <c r="K12" s="82">
        <f t="shared" ref="K12:K18" si="1">+I12*J12</f>
        <v>0</v>
      </c>
      <c r="L12" s="80"/>
      <c r="M12" s="81"/>
      <c r="N12" s="82">
        <f t="shared" ref="N12:N18" si="2">+L12*M12</f>
        <v>0</v>
      </c>
      <c r="O12" s="88"/>
    </row>
    <row r="13" spans="1:15" s="77" customFormat="1" ht="12" x14ac:dyDescent="0.2">
      <c r="A13" s="179"/>
      <c r="B13" s="495"/>
      <c r="C13" s="84"/>
      <c r="D13" s="84"/>
      <c r="E13" s="82">
        <f>+C13*D13</f>
        <v>0</v>
      </c>
      <c r="F13" s="83"/>
      <c r="G13" s="84"/>
      <c r="H13" s="82">
        <f t="shared" si="0"/>
        <v>0</v>
      </c>
      <c r="I13" s="83"/>
      <c r="J13" s="84"/>
      <c r="K13" s="82">
        <f t="shared" si="1"/>
        <v>0</v>
      </c>
      <c r="L13" s="83"/>
      <c r="M13" s="84"/>
      <c r="N13" s="82">
        <f t="shared" si="2"/>
        <v>0</v>
      </c>
      <c r="O13" s="88"/>
    </row>
    <row r="14" spans="1:15" s="77" customFormat="1" ht="12" x14ac:dyDescent="0.2">
      <c r="A14" s="78"/>
      <c r="B14" s="496"/>
      <c r="C14" s="84"/>
      <c r="D14" s="84"/>
      <c r="E14" s="82">
        <f t="shared" ref="E14:E19" si="3">+C14*D14</f>
        <v>0</v>
      </c>
      <c r="F14" s="83"/>
      <c r="G14" s="84"/>
      <c r="H14" s="82">
        <f t="shared" si="0"/>
        <v>0</v>
      </c>
      <c r="I14" s="83"/>
      <c r="J14" s="84"/>
      <c r="K14" s="82">
        <f>+I14*J14</f>
        <v>0</v>
      </c>
      <c r="L14" s="83"/>
      <c r="M14" s="84"/>
      <c r="N14" s="82">
        <f t="shared" si="2"/>
        <v>0</v>
      </c>
      <c r="O14" s="88"/>
    </row>
    <row r="15" spans="1:15" s="77" customFormat="1" ht="12" x14ac:dyDescent="0.2">
      <c r="A15" s="78"/>
      <c r="B15" s="496"/>
      <c r="C15" s="84"/>
      <c r="D15" s="84"/>
      <c r="E15" s="82">
        <f t="shared" si="3"/>
        <v>0</v>
      </c>
      <c r="F15" s="83"/>
      <c r="G15" s="84"/>
      <c r="H15" s="82">
        <f t="shared" si="0"/>
        <v>0</v>
      </c>
      <c r="I15" s="83"/>
      <c r="J15" s="84"/>
      <c r="K15" s="82">
        <f t="shared" si="1"/>
        <v>0</v>
      </c>
      <c r="L15" s="83"/>
      <c r="M15" s="84"/>
      <c r="N15" s="82">
        <f t="shared" si="2"/>
        <v>0</v>
      </c>
      <c r="O15" s="88"/>
    </row>
    <row r="16" spans="1:15" s="77" customFormat="1" ht="12" x14ac:dyDescent="0.2">
      <c r="A16" s="78"/>
      <c r="B16" s="496"/>
      <c r="C16" s="84"/>
      <c r="D16" s="84"/>
      <c r="E16" s="82">
        <f t="shared" si="3"/>
        <v>0</v>
      </c>
      <c r="F16" s="83"/>
      <c r="G16" s="84"/>
      <c r="H16" s="82">
        <f t="shared" si="0"/>
        <v>0</v>
      </c>
      <c r="I16" s="83"/>
      <c r="J16" s="84"/>
      <c r="K16" s="82">
        <f t="shared" si="1"/>
        <v>0</v>
      </c>
      <c r="L16" s="83"/>
      <c r="M16" s="84"/>
      <c r="N16" s="82">
        <f t="shared" si="2"/>
        <v>0</v>
      </c>
      <c r="O16" s="88"/>
    </row>
    <row r="17" spans="1:15" s="77" customFormat="1" ht="12" x14ac:dyDescent="0.2">
      <c r="A17" s="78"/>
      <c r="B17" s="496"/>
      <c r="C17" s="84"/>
      <c r="D17" s="84"/>
      <c r="E17" s="82">
        <f t="shared" si="3"/>
        <v>0</v>
      </c>
      <c r="F17" s="83"/>
      <c r="G17" s="84"/>
      <c r="H17" s="82">
        <f t="shared" si="0"/>
        <v>0</v>
      </c>
      <c r="I17" s="83"/>
      <c r="J17" s="84"/>
      <c r="K17" s="82">
        <f t="shared" si="1"/>
        <v>0</v>
      </c>
      <c r="L17" s="83"/>
      <c r="M17" s="84"/>
      <c r="N17" s="82">
        <f t="shared" si="2"/>
        <v>0</v>
      </c>
      <c r="O17" s="88"/>
    </row>
    <row r="18" spans="1:15" s="77" customFormat="1" ht="12" x14ac:dyDescent="0.2">
      <c r="A18" s="78"/>
      <c r="B18" s="496"/>
      <c r="C18" s="84"/>
      <c r="D18" s="84"/>
      <c r="E18" s="82">
        <f t="shared" si="3"/>
        <v>0</v>
      </c>
      <c r="F18" s="83"/>
      <c r="G18" s="84"/>
      <c r="H18" s="82">
        <f t="shared" si="0"/>
        <v>0</v>
      </c>
      <c r="I18" s="83"/>
      <c r="J18" s="84"/>
      <c r="K18" s="82">
        <f t="shared" si="1"/>
        <v>0</v>
      </c>
      <c r="L18" s="83"/>
      <c r="M18" s="84"/>
      <c r="N18" s="82">
        <f t="shared" si="2"/>
        <v>0</v>
      </c>
      <c r="O18" s="88"/>
    </row>
    <row r="19" spans="1:15" s="77" customFormat="1" ht="12" x14ac:dyDescent="0.2">
      <c r="A19" s="78"/>
      <c r="B19" s="496"/>
      <c r="C19" s="84"/>
      <c r="D19" s="84"/>
      <c r="E19" s="82">
        <f t="shared" si="3"/>
        <v>0</v>
      </c>
      <c r="F19" s="83"/>
      <c r="G19" s="84"/>
      <c r="H19" s="82">
        <f t="shared" si="0"/>
        <v>0</v>
      </c>
      <c r="I19" s="83"/>
      <c r="J19" s="84"/>
      <c r="K19" s="82">
        <f>+I19*J19</f>
        <v>0</v>
      </c>
      <c r="L19" s="83"/>
      <c r="M19" s="84"/>
      <c r="N19" s="82">
        <f>+L19*M19</f>
        <v>0</v>
      </c>
      <c r="O19" s="88"/>
    </row>
    <row r="20" spans="1:15" s="77" customFormat="1" thickBot="1" x14ac:dyDescent="0.25">
      <c r="A20" s="79"/>
      <c r="B20" s="497"/>
      <c r="C20" s="86"/>
      <c r="D20" s="86"/>
      <c r="E20" s="87">
        <f>+C20*D20</f>
        <v>0</v>
      </c>
      <c r="F20" s="85"/>
      <c r="G20" s="86"/>
      <c r="H20" s="87">
        <f>+F20*G20</f>
        <v>0</v>
      </c>
      <c r="I20" s="85"/>
      <c r="J20" s="86"/>
      <c r="K20" s="87">
        <f>+I20*J20</f>
        <v>0</v>
      </c>
      <c r="L20" s="85"/>
      <c r="M20" s="86"/>
      <c r="N20" s="87">
        <f>+L20*M20</f>
        <v>0</v>
      </c>
      <c r="O20" s="88"/>
    </row>
    <row r="21" spans="1:15" ht="14.25" thickTop="1" thickBot="1" x14ac:dyDescent="0.25">
      <c r="A21" s="52" t="s">
        <v>63</v>
      </c>
      <c r="B21" s="498"/>
      <c r="C21" s="48">
        <f>SUM(C12:C20)</f>
        <v>0</v>
      </c>
      <c r="D21" s="48"/>
      <c r="E21" s="62">
        <f>SUM(E12:E20)</f>
        <v>0</v>
      </c>
      <c r="F21" s="48">
        <f>SUM(F12:F20)</f>
        <v>0</v>
      </c>
      <c r="G21" s="48"/>
      <c r="H21" s="62">
        <f>SUM(H12:H20)</f>
        <v>0</v>
      </c>
      <c r="I21" s="48">
        <f>SUM(I12:I20)</f>
        <v>0</v>
      </c>
      <c r="J21" s="48"/>
      <c r="K21" s="62">
        <f>SUM(K12:K20)</f>
        <v>0</v>
      </c>
      <c r="L21" s="48">
        <f>SUM(L12:L20)</f>
        <v>0</v>
      </c>
      <c r="M21" s="48"/>
      <c r="N21" s="49">
        <f>SUM(N12:N20)</f>
        <v>0</v>
      </c>
    </row>
    <row r="22" spans="1:15" ht="13.5" thickTop="1" x14ac:dyDescent="0.2"/>
    <row r="23" spans="1:15" ht="13.5" thickBot="1" x14ac:dyDescent="0.25"/>
    <row r="24" spans="1:15" ht="17.25" thickTop="1" thickBot="1" x14ac:dyDescent="0.3">
      <c r="C24" s="826" t="s">
        <v>29</v>
      </c>
      <c r="D24" s="827"/>
      <c r="E24" s="828"/>
    </row>
    <row r="25" spans="1:15" ht="39.75" thickTop="1" thickBot="1" x14ac:dyDescent="0.25">
      <c r="C25" s="60" t="s">
        <v>66</v>
      </c>
      <c r="D25" s="58" t="s">
        <v>62</v>
      </c>
      <c r="E25" s="59" t="s">
        <v>58</v>
      </c>
    </row>
    <row r="26" spans="1:15" s="77" customFormat="1" thickTop="1" x14ac:dyDescent="0.2">
      <c r="C26" s="80"/>
      <c r="D26" s="81"/>
      <c r="E26" s="82">
        <f>+C26*D26</f>
        <v>0</v>
      </c>
    </row>
    <row r="27" spans="1:15" s="77" customFormat="1" ht="12" x14ac:dyDescent="0.2">
      <c r="C27" s="83"/>
      <c r="D27" s="84"/>
      <c r="E27" s="82">
        <f>+C27*D27</f>
        <v>0</v>
      </c>
      <c r="L27" s="94"/>
    </row>
    <row r="28" spans="1:15" s="77" customFormat="1" ht="12" x14ac:dyDescent="0.2">
      <c r="C28" s="83"/>
      <c r="D28" s="84"/>
      <c r="E28" s="82">
        <f t="shared" ref="E28:E33" si="4">+C28*D28</f>
        <v>0</v>
      </c>
      <c r="L28" s="93"/>
    </row>
    <row r="29" spans="1:15" s="77" customFormat="1" ht="12" x14ac:dyDescent="0.2">
      <c r="C29" s="83"/>
      <c r="D29" s="84"/>
      <c r="E29" s="82">
        <f t="shared" si="4"/>
        <v>0</v>
      </c>
    </row>
    <row r="30" spans="1:15" s="77" customFormat="1" ht="12" x14ac:dyDescent="0.2">
      <c r="C30" s="83"/>
      <c r="D30" s="84"/>
      <c r="E30" s="82">
        <f t="shared" si="4"/>
        <v>0</v>
      </c>
    </row>
    <row r="31" spans="1:15" s="77" customFormat="1" ht="12" x14ac:dyDescent="0.2">
      <c r="C31" s="83"/>
      <c r="D31" s="84"/>
      <c r="E31" s="82">
        <f t="shared" si="4"/>
        <v>0</v>
      </c>
    </row>
    <row r="32" spans="1:15" s="77" customFormat="1" ht="12" x14ac:dyDescent="0.2">
      <c r="C32" s="83"/>
      <c r="D32" s="84"/>
      <c r="E32" s="82">
        <f t="shared" si="4"/>
        <v>0</v>
      </c>
    </row>
    <row r="33" spans="1:5" s="77" customFormat="1" ht="12" x14ac:dyDescent="0.2">
      <c r="C33" s="83"/>
      <c r="D33" s="84"/>
      <c r="E33" s="82">
        <f t="shared" si="4"/>
        <v>0</v>
      </c>
    </row>
    <row r="34" spans="1:5" s="77" customFormat="1" thickBot="1" x14ac:dyDescent="0.25">
      <c r="C34" s="85"/>
      <c r="D34" s="86"/>
      <c r="E34" s="87">
        <f>+C34*D34</f>
        <v>0</v>
      </c>
    </row>
    <row r="35" spans="1:5" ht="14.25" thickTop="1" thickBot="1" x14ac:dyDescent="0.25">
      <c r="C35" s="61">
        <f>SUM(C26:C34)</f>
        <v>0</v>
      </c>
      <c r="D35" s="61"/>
      <c r="E35" s="62">
        <f>SUM(E26:E34)</f>
        <v>0</v>
      </c>
    </row>
    <row r="36" spans="1:5" ht="13.5" thickTop="1" x14ac:dyDescent="0.2"/>
    <row r="37" spans="1:5" x14ac:dyDescent="0.2">
      <c r="A37" s="53" t="str">
        <f>+'PRESUPUESTO UNIV'!A142</f>
        <v>REV. OF. COSTOS                  DE 2014</v>
      </c>
      <c r="B37" s="53"/>
    </row>
  </sheetData>
  <customSheetViews>
    <customSheetView guid="{EDBF3EEE-03EB-4D72-9690-A71135853B8E}" topLeftCell="B10">
      <selection activeCell="G32" sqref="G32"/>
    </customSheetView>
  </customSheetViews>
  <mergeCells count="7">
    <mergeCell ref="A6:N6"/>
    <mergeCell ref="C24:E24"/>
    <mergeCell ref="A7:N7"/>
    <mergeCell ref="A10:E10"/>
    <mergeCell ref="F10:H10"/>
    <mergeCell ref="I10:K10"/>
    <mergeCell ref="L10:N10"/>
  </mergeCells>
  <phoneticPr fontId="10" type="noConversion"/>
  <pageMargins left="0.51181102362204722" right="0.51181102362204722" top="0.98425196850393704" bottom="0.98425196850393704" header="0" footer="0"/>
  <pageSetup scale="80" orientation="landscape" horizontalDpi="300" verticalDpi="300" r:id="rId1"/>
  <headerFooter alignWithMargins="0">
    <oddFooter xml:space="preserve">&amp;C&amp;"Verdana,Normal"&amp;8 30/01/2013/V-6&amp;"Arial,Normal"&amp;10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workbookViewId="0"/>
  </sheetViews>
  <sheetFormatPr baseColWidth="10" defaultRowHeight="12.75" x14ac:dyDescent="0.2"/>
  <cols>
    <col min="1" max="7" width="11.42578125" style="96"/>
    <col min="8" max="8" width="10.85546875" style="96" customWidth="1"/>
    <col min="9" max="16384" width="11.42578125" style="96"/>
  </cols>
  <sheetData>
    <row r="2" spans="1:8" ht="54.75" customHeight="1" x14ac:dyDescent="0.2">
      <c r="A2" s="831" t="s">
        <v>288</v>
      </c>
      <c r="B2" s="832"/>
      <c r="C2" s="832"/>
      <c r="D2" s="832"/>
      <c r="E2" s="832"/>
      <c r="F2" s="832"/>
      <c r="G2" s="832"/>
      <c r="H2" s="832"/>
    </row>
    <row r="3" spans="1:8" x14ac:dyDescent="0.2">
      <c r="A3" s="10"/>
    </row>
    <row r="4" spans="1:8" x14ac:dyDescent="0.2">
      <c r="A4" s="10" t="s">
        <v>168</v>
      </c>
    </row>
    <row r="5" spans="1:8" x14ac:dyDescent="0.2">
      <c r="A5" s="10"/>
    </row>
    <row r="6" spans="1:8" ht="52.5" customHeight="1" x14ac:dyDescent="0.2">
      <c r="A6" s="831" t="s">
        <v>286</v>
      </c>
      <c r="B6" s="832"/>
      <c r="C6" s="832"/>
      <c r="D6" s="832"/>
      <c r="E6" s="832"/>
      <c r="F6" s="832"/>
      <c r="G6" s="832"/>
      <c r="H6" s="832"/>
    </row>
    <row r="7" spans="1:8" x14ac:dyDescent="0.2">
      <c r="A7" s="10"/>
    </row>
    <row r="8" spans="1:8" ht="18" customHeight="1" x14ac:dyDescent="0.2">
      <c r="A8" s="10" t="s">
        <v>287</v>
      </c>
    </row>
    <row r="9" spans="1:8" x14ac:dyDescent="0.2">
      <c r="A9" s="10"/>
    </row>
    <row r="10" spans="1:8" x14ac:dyDescent="0.2">
      <c r="A10" s="180" t="s">
        <v>160</v>
      </c>
    </row>
    <row r="11" spans="1:8" x14ac:dyDescent="0.2">
      <c r="A11" s="10" t="s">
        <v>161</v>
      </c>
    </row>
    <row r="12" spans="1:8" x14ac:dyDescent="0.2">
      <c r="A12" s="10" t="s">
        <v>40</v>
      </c>
    </row>
    <row r="13" spans="1:8" x14ac:dyDescent="0.2">
      <c r="A13" s="10" t="s">
        <v>88</v>
      </c>
    </row>
    <row r="14" spans="1:8" x14ac:dyDescent="0.2">
      <c r="A14" s="10" t="s">
        <v>162</v>
      </c>
    </row>
    <row r="15" spans="1:8" x14ac:dyDescent="0.2">
      <c r="A15" s="10" t="s">
        <v>163</v>
      </c>
    </row>
    <row r="16" spans="1:8" x14ac:dyDescent="0.2">
      <c r="A16" s="10" t="s">
        <v>164</v>
      </c>
    </row>
    <row r="17" spans="1:8" x14ac:dyDescent="0.2">
      <c r="A17" s="10" t="s">
        <v>255</v>
      </c>
    </row>
    <row r="18" spans="1:8" x14ac:dyDescent="0.2">
      <c r="A18" s="10" t="s">
        <v>165</v>
      </c>
    </row>
    <row r="19" spans="1:8" x14ac:dyDescent="0.2">
      <c r="A19" s="10" t="s">
        <v>166</v>
      </c>
    </row>
    <row r="20" spans="1:8" x14ac:dyDescent="0.2">
      <c r="A20" s="10" t="s">
        <v>167</v>
      </c>
    </row>
    <row r="21" spans="1:8" x14ac:dyDescent="0.2">
      <c r="A21" s="10" t="s">
        <v>170</v>
      </c>
    </row>
    <row r="22" spans="1:8" x14ac:dyDescent="0.2">
      <c r="A22" s="10" t="s">
        <v>254</v>
      </c>
    </row>
    <row r="23" spans="1:8" x14ac:dyDescent="0.2">
      <c r="A23" s="180" t="s">
        <v>258</v>
      </c>
    </row>
    <row r="24" spans="1:8" x14ac:dyDescent="0.2">
      <c r="A24" s="10" t="s">
        <v>259</v>
      </c>
      <c r="B24" s="254"/>
      <c r="C24" s="254"/>
      <c r="D24" s="254"/>
      <c r="E24" s="254"/>
      <c r="F24" s="254"/>
      <c r="G24" s="254"/>
      <c r="H24" s="254"/>
    </row>
    <row r="25" spans="1:8" x14ac:dyDescent="0.2">
      <c r="A25" s="10" t="s">
        <v>260</v>
      </c>
      <c r="B25" s="254"/>
      <c r="C25" s="254"/>
      <c r="D25" s="254"/>
      <c r="E25" s="254"/>
      <c r="F25" s="254"/>
      <c r="G25" s="254"/>
      <c r="H25" s="254"/>
    </row>
    <row r="26" spans="1:8" x14ac:dyDescent="0.2">
      <c r="A26" s="10" t="s">
        <v>261</v>
      </c>
      <c r="B26" s="254"/>
      <c r="C26" s="254"/>
      <c r="D26" s="254"/>
      <c r="E26" s="254"/>
      <c r="F26" s="254"/>
      <c r="G26" s="254"/>
      <c r="H26" s="254"/>
    </row>
    <row r="27" spans="1:8" x14ac:dyDescent="0.2">
      <c r="A27" s="10"/>
    </row>
    <row r="28" spans="1:8" x14ac:dyDescent="0.2">
      <c r="A28" s="180" t="s">
        <v>262</v>
      </c>
    </row>
    <row r="29" spans="1:8" x14ac:dyDescent="0.2">
      <c r="A29" s="180" t="s">
        <v>264</v>
      </c>
    </row>
    <row r="30" spans="1:8" x14ac:dyDescent="0.2">
      <c r="A30" s="180" t="s">
        <v>265</v>
      </c>
    </row>
    <row r="31" spans="1:8" x14ac:dyDescent="0.2">
      <c r="A31" s="180" t="s">
        <v>266</v>
      </c>
    </row>
    <row r="32" spans="1:8" x14ac:dyDescent="0.2">
      <c r="A32" s="10" t="s">
        <v>169</v>
      </c>
    </row>
    <row r="33" spans="1:1" x14ac:dyDescent="0.2">
      <c r="A33" s="10" t="s">
        <v>171</v>
      </c>
    </row>
    <row r="34" spans="1:1" x14ac:dyDescent="0.2">
      <c r="A34" s="10" t="s">
        <v>172</v>
      </c>
    </row>
    <row r="35" spans="1:1" x14ac:dyDescent="0.2">
      <c r="A35" s="10" t="s">
        <v>173</v>
      </c>
    </row>
    <row r="36" spans="1:1" x14ac:dyDescent="0.2">
      <c r="A36" s="10" t="s">
        <v>174</v>
      </c>
    </row>
    <row r="37" spans="1:1" x14ac:dyDescent="0.2">
      <c r="A37" s="10" t="s">
        <v>175</v>
      </c>
    </row>
    <row r="38" spans="1:1" x14ac:dyDescent="0.2">
      <c r="A38" s="10" t="s">
        <v>176</v>
      </c>
    </row>
    <row r="39" spans="1:1" x14ac:dyDescent="0.2">
      <c r="A39" s="10" t="s">
        <v>263</v>
      </c>
    </row>
    <row r="40" spans="1:1" x14ac:dyDescent="0.2">
      <c r="A40" s="10" t="s">
        <v>177</v>
      </c>
    </row>
    <row r="41" spans="1:1" x14ac:dyDescent="0.2">
      <c r="A41" s="10" t="s">
        <v>256</v>
      </c>
    </row>
    <row r="42" spans="1:1" x14ac:dyDescent="0.2">
      <c r="A42" s="10" t="s">
        <v>257</v>
      </c>
    </row>
    <row r="43" spans="1:1" x14ac:dyDescent="0.2">
      <c r="A43" s="180" t="s">
        <v>267</v>
      </c>
    </row>
    <row r="44" spans="1:1" x14ac:dyDescent="0.2">
      <c r="A44" s="10" t="s">
        <v>178</v>
      </c>
    </row>
    <row r="45" spans="1:1" x14ac:dyDescent="0.2">
      <c r="A45" s="10" t="s">
        <v>227</v>
      </c>
    </row>
    <row r="46" spans="1:1" x14ac:dyDescent="0.2">
      <c r="A46" s="10" t="s">
        <v>228</v>
      </c>
    </row>
    <row r="47" spans="1:1" x14ac:dyDescent="0.2">
      <c r="A47" s="180" t="s">
        <v>268</v>
      </c>
    </row>
    <row r="48" spans="1:1" x14ac:dyDescent="0.2">
      <c r="A48" s="10" t="s">
        <v>179</v>
      </c>
    </row>
    <row r="49" spans="1:8" x14ac:dyDescent="0.2">
      <c r="A49" s="10" t="s">
        <v>180</v>
      </c>
    </row>
    <row r="50" spans="1:8" x14ac:dyDescent="0.2">
      <c r="A50" s="10" t="s">
        <v>181</v>
      </c>
    </row>
    <row r="51" spans="1:8" x14ac:dyDescent="0.2">
      <c r="A51" s="10" t="s">
        <v>229</v>
      </c>
    </row>
    <row r="52" spans="1:8" x14ac:dyDescent="0.2">
      <c r="A52" s="128" t="s">
        <v>230</v>
      </c>
    </row>
    <row r="53" spans="1:8" x14ac:dyDescent="0.2">
      <c r="A53" s="128" t="s">
        <v>231</v>
      </c>
    </row>
    <row r="54" spans="1:8" x14ac:dyDescent="0.2">
      <c r="A54" s="180" t="s">
        <v>269</v>
      </c>
    </row>
    <row r="55" spans="1:8" x14ac:dyDescent="0.2">
      <c r="A55" s="10" t="s">
        <v>276</v>
      </c>
    </row>
    <row r="56" spans="1:8" x14ac:dyDescent="0.2">
      <c r="A56" s="10" t="s">
        <v>277</v>
      </c>
    </row>
    <row r="57" spans="1:8" x14ac:dyDescent="0.2">
      <c r="A57" s="10" t="s">
        <v>278</v>
      </c>
    </row>
    <row r="58" spans="1:8" x14ac:dyDescent="0.2">
      <c r="A58" s="180" t="s">
        <v>270</v>
      </c>
    </row>
    <row r="59" spans="1:8" ht="25.5" customHeight="1" x14ac:dyDescent="0.2">
      <c r="A59" s="831" t="s">
        <v>279</v>
      </c>
      <c r="B59" s="831"/>
      <c r="C59" s="831"/>
      <c r="D59" s="831"/>
      <c r="E59" s="831"/>
      <c r="F59" s="831"/>
      <c r="G59" s="831"/>
      <c r="H59" s="831"/>
    </row>
    <row r="60" spans="1:8" ht="36" customHeight="1" x14ac:dyDescent="0.2">
      <c r="A60" s="831" t="s">
        <v>280</v>
      </c>
      <c r="B60" s="831"/>
      <c r="C60" s="831"/>
      <c r="D60" s="831"/>
      <c r="E60" s="831"/>
      <c r="F60" s="831"/>
      <c r="G60" s="831"/>
      <c r="H60" s="831"/>
    </row>
    <row r="61" spans="1:8" x14ac:dyDescent="0.2">
      <c r="A61" s="180" t="s">
        <v>271</v>
      </c>
    </row>
    <row r="62" spans="1:8" ht="33" customHeight="1" x14ac:dyDescent="0.2">
      <c r="A62" s="831" t="s">
        <v>281</v>
      </c>
      <c r="B62" s="831"/>
      <c r="C62" s="831"/>
      <c r="D62" s="831"/>
      <c r="E62" s="831"/>
      <c r="F62" s="831"/>
      <c r="G62" s="831"/>
      <c r="H62" s="831"/>
    </row>
    <row r="63" spans="1:8" x14ac:dyDescent="0.2">
      <c r="A63" s="180"/>
    </row>
    <row r="64" spans="1:8" x14ac:dyDescent="0.2">
      <c r="A64" s="180" t="s">
        <v>272</v>
      </c>
    </row>
    <row r="65" spans="1:8" ht="47.25" customHeight="1" x14ac:dyDescent="0.2">
      <c r="A65" s="831" t="s">
        <v>282</v>
      </c>
      <c r="B65" s="831"/>
      <c r="C65" s="831"/>
      <c r="D65" s="831"/>
      <c r="E65" s="831"/>
      <c r="F65" s="831"/>
      <c r="G65" s="831"/>
      <c r="H65" s="831"/>
    </row>
    <row r="66" spans="1:8" x14ac:dyDescent="0.2">
      <c r="A66" s="180"/>
    </row>
    <row r="67" spans="1:8" x14ac:dyDescent="0.2">
      <c r="A67" s="180" t="s">
        <v>273</v>
      </c>
    </row>
    <row r="68" spans="1:8" ht="37.5" customHeight="1" x14ac:dyDescent="0.2">
      <c r="A68" s="831" t="s">
        <v>283</v>
      </c>
      <c r="B68" s="831"/>
      <c r="C68" s="831"/>
      <c r="D68" s="831"/>
      <c r="E68" s="831"/>
      <c r="F68" s="831"/>
      <c r="G68" s="831"/>
      <c r="H68" s="831"/>
    </row>
    <row r="70" spans="1:8" x14ac:dyDescent="0.2">
      <c r="A70" s="180" t="s">
        <v>274</v>
      </c>
    </row>
    <row r="71" spans="1:8" ht="61.5" customHeight="1" x14ac:dyDescent="0.2">
      <c r="A71" s="831" t="s">
        <v>284</v>
      </c>
      <c r="B71" s="831"/>
      <c r="C71" s="831"/>
      <c r="D71" s="831"/>
      <c r="E71" s="831"/>
      <c r="F71" s="831"/>
      <c r="G71" s="831"/>
      <c r="H71" s="831"/>
    </row>
    <row r="72" spans="1:8" ht="61.5" customHeight="1" x14ac:dyDescent="0.2">
      <c r="A72" s="831" t="s">
        <v>285</v>
      </c>
      <c r="B72" s="831"/>
      <c r="C72" s="831"/>
      <c r="D72" s="831"/>
      <c r="E72" s="831"/>
      <c r="F72" s="831"/>
      <c r="G72" s="831"/>
      <c r="H72" s="831"/>
    </row>
    <row r="73" spans="1:8" ht="18.75" customHeight="1" x14ac:dyDescent="0.2">
      <c r="A73" s="180" t="s">
        <v>275</v>
      </c>
    </row>
    <row r="74" spans="1:8" ht="36.75" customHeight="1" x14ac:dyDescent="0.2">
      <c r="A74" s="831" t="s">
        <v>289</v>
      </c>
      <c r="B74" s="831"/>
      <c r="C74" s="831"/>
      <c r="D74" s="831"/>
      <c r="E74" s="831"/>
      <c r="F74" s="831"/>
      <c r="G74" s="831"/>
      <c r="H74" s="831"/>
    </row>
  </sheetData>
  <customSheetViews>
    <customSheetView guid="{EDBF3EEE-03EB-4D72-9690-A71135853B8E}" showPageBreaks="1" showGridLines="0" view="pageLayout" showRuler="0">
      <selection activeCell="F9" sqref="F9"/>
    </customSheetView>
  </customSheetViews>
  <mergeCells count="10">
    <mergeCell ref="A2:H2"/>
    <mergeCell ref="A6:H6"/>
    <mergeCell ref="A59:H59"/>
    <mergeCell ref="A60:H60"/>
    <mergeCell ref="A62:H62"/>
    <mergeCell ref="A74:H74"/>
    <mergeCell ref="A65:H65"/>
    <mergeCell ref="A68:H68"/>
    <mergeCell ref="A71:H71"/>
    <mergeCell ref="A72:H72"/>
  </mergeCells>
  <pageMargins left="0.70866141732283472" right="0.70866141732283472" top="0.74803149606299213" bottom="0.74803149606299213" header="0.31496062992125984" footer="0.31496062992125984"/>
  <pageSetup scale="90" orientation="portrait" horizontalDpi="300" verticalDpi="300" r:id="rId1"/>
  <headerFooter>
    <oddHeader xml:space="preserve">&amp;L&amp;9INSTRUCCIONES PARA DILIGENCIAR EL FORMATO DE PRESUPUESTO INTERNO PARA EVENTOS DE EDUCACIÓN CONTINUADA, CONTRATOS Y CONVENIOS.
</oddHeader>
    <oddFooter>&amp;C30/01/2013/V-6</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604F027553EE3D478E614456938FCA0E" ma:contentTypeVersion="1" ma:contentTypeDescription="Crear nuevo documento." ma:contentTypeScope="" ma:versionID="5825e298ef89e19a351085d5cb7a551c">
  <xsd:schema xmlns:xsd="http://www.w3.org/2001/XMLSchema" xmlns:xs="http://www.w3.org/2001/XMLSchema" xmlns:p="http://schemas.microsoft.com/office/2006/metadata/properties" xmlns:ns2="56a12f44-aa43-43dd-99d5-b7f0d6dc1024" targetNamespace="http://schemas.microsoft.com/office/2006/metadata/properties" ma:root="true" ma:fieldsID="0d43edb475d3e4a77ec8548203691dd5" ns2:_="">
    <xsd:import namespace="56a12f44-aa43-43dd-99d5-b7f0d6dc1024"/>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2f44-aa43-43dd-99d5-b7f0d6dc1024"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E02F0CB-2D2C-42F5-A208-2DD5FD342A1C}">
  <ds:schemaRefs>
    <ds:schemaRef ds:uri="http://schemas.microsoft.com/office/2006/metadata/longProperties"/>
  </ds:schemaRefs>
</ds:datastoreItem>
</file>

<file path=customXml/itemProps2.xml><?xml version="1.0" encoding="utf-8"?>
<ds:datastoreItem xmlns:ds="http://schemas.openxmlformats.org/officeDocument/2006/customXml" ds:itemID="{893400CA-A01A-4CB7-9BEC-10F54B30C453}">
  <ds:schemaRefs>
    <ds:schemaRef ds:uri="http://schemas.microsoft.com/sharepoint/v3/contenttype/forms"/>
  </ds:schemaRefs>
</ds:datastoreItem>
</file>

<file path=customXml/itemProps3.xml><?xml version="1.0" encoding="utf-8"?>
<ds:datastoreItem xmlns:ds="http://schemas.openxmlformats.org/officeDocument/2006/customXml" ds:itemID="{FE8D02A1-9617-4F49-800B-F687C7C5A6EE}">
  <ds:schemaRefs>
    <ds:schemaRef ds:uri="http://www.w3.org/XML/1998/namespace"/>
    <ds:schemaRef ds:uri="56a12f44-aa43-43dd-99d5-b7f0d6dc1024"/>
    <ds:schemaRef ds:uri="http://purl.org/dc/dcmitype/"/>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F4ED9063-847F-41CC-9C9A-5E4B301B6E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2f44-aa43-43dd-99d5-b7f0d6dc10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0AADEE4-6396-4DB9-A06D-B9FCFF1D4D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ANEXO AL PRESUPUESTO</vt:lpstr>
      <vt:lpstr>PRESUPUESTO UNIV</vt:lpstr>
      <vt:lpstr>PRESUPUESTO FUERA</vt:lpstr>
      <vt:lpstr>RESUMEN EN LA U</vt:lpstr>
      <vt:lpstr>RESUMEN FUERA</vt:lpstr>
      <vt:lpstr>RESUMEN ENTID PUBLICAS EN U</vt:lpstr>
      <vt:lpstr>RESUMEN ENTID PUBLICAS FUERA</vt:lpstr>
      <vt:lpstr>FORM.ADICIONAL</vt:lpstr>
      <vt:lpstr>INSTRUCCIONES</vt:lpstr>
      <vt:lpstr>EQUIVALENCIA PRESUP</vt:lpstr>
      <vt:lpstr>RADICACION EN EL SISTEMA</vt:lpstr>
      <vt:lpstr>INSTRUCCIONES!Área_de_impresión</vt:lpstr>
      <vt:lpstr>'PRESUPUESTO UNIV'!personal</vt:lpstr>
    </vt:vector>
  </TitlesOfParts>
  <Company>UNISALLE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CSI</dc:creator>
  <cp:lastModifiedBy>infotegra</cp:lastModifiedBy>
  <cp:lastPrinted>2013-02-19T16:44:11Z</cp:lastPrinted>
  <dcterms:created xsi:type="dcterms:W3CDTF">2002-01-23T22:16:53Z</dcterms:created>
  <dcterms:modified xsi:type="dcterms:W3CDTF">2017-06-06T17:10:55Z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0x010100604F027553EE3D478E614456938FCA0E</vt:lpwstr>
  </property>
  <property fmtid="{D5CDD505-2E9C-101B-9397-08002B2CF9AE}" pid="4" name="_dlc_DocIdItemGuid">
    <vt:lpwstr>efecc46b-1104-4b39-8748-ee293a53741a</vt:lpwstr>
  </property>
  <property fmtid="{D5CDD505-2E9C-101B-9397-08002B2CF9AE}" pid="5" name="_dlc_DocId">
    <vt:lpwstr>4D2757HDQVVM-12-1493</vt:lpwstr>
  </property>
  <property fmtid="{D5CDD505-2E9C-101B-9397-08002B2CF9AE}" pid="6" name="_dlc_DocIdUrl">
    <vt:lpwstr>http://srvspadmin01/calidad/_layouts/DocIdRedir.aspx?ID=4D2757HDQVVM-12-1493, 4D2757HDQVVM-12-1493</vt:lpwstr>
  </property>
</Properties>
</file>