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or Paramete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<sst xmlns="http://schemas.openxmlformats.org/spreadsheetml/2006/main" count="72" uniqueCount="56">
  <si>
    <t xml:space="preserve">Inverter</t>
  </si>
  <si>
    <t xml:space="preserve">Estimator parameters</t>
  </si>
  <si>
    <t xml:space="preserve">Predivision</t>
  </si>
  <si>
    <t xml:space="preserve">Control Parameter</t>
  </si>
  <si>
    <t xml:space="preserve">************</t>
  </si>
  <si>
    <t xml:space="preserve">NORM_RS</t>
  </si>
  <si>
    <t xml:space="preserve">ImrRef=</t>
  </si>
  <si>
    <t xml:space="preserve">A</t>
  </si>
  <si>
    <t xml:space="preserve">U0=</t>
  </si>
  <si>
    <t xml:space="preserve">V</t>
  </si>
  <si>
    <t xml:space="preserve">NORM_LSDT</t>
  </si>
  <si>
    <t xml:space="preserve">PsiRef=</t>
  </si>
  <si>
    <t xml:space="preserve">Vs</t>
  </si>
  <si>
    <t xml:space="preserve">Peak Voltage</t>
  </si>
  <si>
    <t xml:space="preserve">MAGNETIZING_CURRENT</t>
  </si>
  <si>
    <t xml:space="preserve">Peak Current</t>
  </si>
  <si>
    <t xml:space="preserve">NORM_INVPSI</t>
  </si>
  <si>
    <t xml:space="preserve">Tesd</t>
  </si>
  <si>
    <t xml:space="preserve">s</t>
  </si>
  <si>
    <t xml:space="preserve">I0=</t>
  </si>
  <si>
    <t xml:space="preserve">NORM_INVTR</t>
  </si>
  <si>
    <t xml:space="preserve">Tsample=</t>
  </si>
  <si>
    <t xml:space="preserve">NORM_DELTAT</t>
  </si>
  <si>
    <t xml:space="preserve">Tspeed</t>
  </si>
  <si>
    <t xml:space="preserve">Eps0=</t>
  </si>
  <si>
    <t xml:space="preserve">rad</t>
  </si>
  <si>
    <t xml:space="preserve">KFILTER_ESDQ</t>
  </si>
  <si>
    <t xml:space="preserve">Omega0=</t>
  </si>
  <si>
    <t xml:space="preserve">rad/s</t>
  </si>
  <si>
    <t xml:space="preserve">NORM_RRINVTR</t>
  </si>
  <si>
    <t xml:space="preserve">KFILTER_VELESTIM</t>
  </si>
  <si>
    <t xml:space="preserve">Motor</t>
  </si>
  <si>
    <t xml:space="preserve">NORM_INVTR2</t>
  </si>
  <si>
    <t xml:space="preserve">NOMINAL_CURRENT</t>
  </si>
  <si>
    <t xml:space="preserve">D_ILIMIT_LS</t>
  </si>
  <si>
    <t xml:space="preserve">NOMINAL_SPEED</t>
  </si>
  <si>
    <t xml:space="preserve">RPM</t>
  </si>
  <si>
    <t xml:space="preserve">D_ILIMIT_HS</t>
  </si>
  <si>
    <t xml:space="preserve">MAXIMUM_SPEED</t>
  </si>
  <si>
    <t xml:space="preserve">NOPOLEPAIRS</t>
  </si>
  <si>
    <t xml:space="preserve">Optimising</t>
  </si>
  <si>
    <t xml:space="preserve">Inverter parameter</t>
  </si>
  <si>
    <t xml:space="preserve">Motor parameter</t>
  </si>
  <si>
    <t xml:space="preserve">Ls=</t>
  </si>
  <si>
    <t xml:space="preserve">H</t>
  </si>
  <si>
    <t xml:space="preserve">Constant to set in "estim.h"</t>
  </si>
  <si>
    <t xml:space="preserve">Rs=</t>
  </si>
  <si>
    <t xml:space="preserve">Ohm</t>
  </si>
  <si>
    <t xml:space="preserve">Rr=</t>
  </si>
  <si>
    <t xml:space="preserve">L0=</t>
  </si>
  <si>
    <t xml:space="preserve">Lr=</t>
  </si>
  <si>
    <t xml:space="preserve">Tr=</t>
  </si>
  <si>
    <t xml:space="preserve">CosinusPhi=</t>
  </si>
  <si>
    <t xml:space="preserve">Sigma=</t>
  </si>
  <si>
    <t xml:space="preserve">Sigmas=</t>
  </si>
  <si>
    <t xml:space="preserve">Sigmar=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</si>
</sst>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"/>
    <numFmt numFmtId="167" formatCode="0.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57"/>
    <col collapsed="false" customWidth="true" hidden="false" outlineLevel="0" max="3" min="3" style="0" width="5.14"/>
    <col collapsed="false" customWidth="true" hidden="false" outlineLevel="0" max="4" min="4" style="0" width="11.71"/>
    <col collapsed="false" customWidth="true" hidden="false" outlineLevel="0" max="5" min="5" style="0" width="10.42"/>
    <col collapsed="false" customWidth="true" hidden="false" outlineLevel="0" max="6" min="6" style="0" width="30.57"/>
    <col collapsed="false" customWidth="true" hidden="false" outlineLevel="0" max="7" min="7" style="0" width="11.99"/>
    <col collapsed="false" customWidth="true" hidden="false" outlineLevel="0" max="8" min="8" style="0" width="11.42"/>
    <col collapsed="false" customWidth="true" hidden="false" outlineLevel="0" max="9" min="9" style="0" width="21.29"/>
    <col collapsed="false" customWidth="true" hidden="false" outlineLevel="0" max="10" min="10" style="0" width="8.57"/>
    <col collapsed="false" customWidth="true" hidden="false" outlineLevel="0" max="11" min="11" style="0" width="3.99"/>
    <col collapsed="false" customWidth="true" hidden="false" outlineLevel="0" max="1025" min="12" style="0" width="11.42"/>
  </cols>
  <sheetData>
    <row r="1" customFormat="false" ht="15.75" hidden="false" customHeight="false" outlineLevel="0" collapsed="false">
      <c r="A1" s="1" t="s">
        <v>0</v>
      </c>
      <c r="B1" s="2"/>
      <c r="F1" s="3" t="s">
        <v>1</v>
      </c>
      <c r="H1" s="4" t="s">
        <v>2</v>
      </c>
      <c r="L1" s="3" t="s">
        <v>3</v>
      </c>
    </row>
    <row r="2" customFormat="false" ht="15.75" hidden="false" customHeight="false" outlineLevel="0" collapsed="false">
      <c r="A2" s="1" t="s">
        <v>4</v>
      </c>
      <c r="B2" s="2"/>
      <c r="F2" s="3" t="s">
        <v>5</v>
      </c>
      <c r="G2" s="5" t="n">
        <f aca="false">B20/B3*B6*2^15</f>
        <v>2805.76</v>
      </c>
      <c r="H2" s="6" t="n">
        <v>16</v>
      </c>
      <c r="I2" s="7" t="n">
        <f aca="false">G2/H2</f>
        <v>175.36</v>
      </c>
      <c r="L2" s="1" t="s">
        <v>6</v>
      </c>
      <c r="M2" s="8" t="n">
        <f aca="false">1*B13*0.35</f>
        <v>17.5</v>
      </c>
      <c r="N2" s="0" t="s">
        <v>7</v>
      </c>
    </row>
    <row r="3" customFormat="false" ht="15.75" hidden="false" customHeight="false" outlineLevel="0" collapsed="false">
      <c r="A3" s="1" t="s">
        <v>8</v>
      </c>
      <c r="B3" s="9" t="n">
        <f aca="false">B4/2^15</f>
        <v>0.00146484375</v>
      </c>
      <c r="C3" s="0" t="s">
        <v>9</v>
      </c>
      <c r="D3" s="9"/>
      <c r="F3" s="3" t="s">
        <v>10</v>
      </c>
      <c r="G3" s="5" t="n">
        <f aca="false">2^15*B28*B19*B6/B3/B7</f>
        <v>669398.939629695</v>
      </c>
      <c r="H3" s="6" t="n">
        <v>256</v>
      </c>
      <c r="I3" s="7" t="n">
        <f aca="false">G3/H3</f>
        <v>2614.83960792849</v>
      </c>
      <c r="L3" s="1" t="s">
        <v>11</v>
      </c>
      <c r="M3" s="2" t="n">
        <f aca="false">B22*M2*2^15*B6</f>
        <v>10.343673375</v>
      </c>
      <c r="N3" s="0" t="s">
        <v>12</v>
      </c>
    </row>
    <row r="4" customFormat="false" ht="15.75" hidden="false" customHeight="false" outlineLevel="0" collapsed="false">
      <c r="A4" s="1" t="s">
        <v>13</v>
      </c>
      <c r="B4" s="10" t="n">
        <f aca="false">48</f>
        <v>48</v>
      </c>
      <c r="C4" s="0" t="s">
        <v>9</v>
      </c>
      <c r="D4" s="11"/>
      <c r="F4" s="1" t="s">
        <v>14</v>
      </c>
      <c r="G4" s="12" t="n">
        <f aca="false">M2/B6</f>
        <v>3822.93333333333</v>
      </c>
      <c r="H4" s="6"/>
      <c r="I4" s="6"/>
      <c r="L4" s="3"/>
    </row>
    <row r="5" customFormat="false" ht="15.75" hidden="false" customHeight="false" outlineLevel="0" collapsed="false">
      <c r="A5" s="1" t="s">
        <v>15</v>
      </c>
      <c r="B5" s="13" t="n">
        <v>150</v>
      </c>
      <c r="C5" s="14" t="s">
        <v>7</v>
      </c>
      <c r="D5" s="9"/>
      <c r="F5" s="15" t="s">
        <v>16</v>
      </c>
      <c r="G5" s="5" t="n">
        <f aca="false">(1+B29)*B3/(M3*B9)*2^15</f>
        <v>49.562161943809</v>
      </c>
      <c r="H5" s="6" t="n">
        <v>1</v>
      </c>
      <c r="I5" s="7" t="n">
        <f aca="false">G5/H5</f>
        <v>49.562161943809</v>
      </c>
      <c r="L5" s="3" t="s">
        <v>17</v>
      </c>
      <c r="M5" s="16" t="n">
        <v>0.005</v>
      </c>
      <c r="N5" s="0" t="s">
        <v>18</v>
      </c>
    </row>
    <row r="6" customFormat="false" ht="15.75" hidden="false" customHeight="false" outlineLevel="0" collapsed="false">
      <c r="A6" s="1" t="s">
        <v>19</v>
      </c>
      <c r="B6" s="9" t="n">
        <f aca="false">B5/2^15</f>
        <v>0.00457763671875</v>
      </c>
      <c r="C6" s="0" t="s">
        <v>7</v>
      </c>
      <c r="D6" s="9"/>
      <c r="F6" s="3" t="s">
        <v>20</v>
      </c>
      <c r="G6" s="12" t="n">
        <f aca="false">2^15*B7/B26</f>
        <v>16.4746042240688</v>
      </c>
      <c r="H6" s="6"/>
      <c r="L6" s="3"/>
      <c r="M6" s="11"/>
    </row>
    <row r="7" customFormat="false" ht="15.75" hidden="false" customHeight="false" outlineLevel="0" collapsed="false">
      <c r="A7" s="1" t="s">
        <v>21</v>
      </c>
      <c r="B7" s="2" t="n">
        <f aca="false">1/18540</f>
        <v>5.39374325782093E-005</v>
      </c>
      <c r="C7" s="0" t="s">
        <v>18</v>
      </c>
      <c r="D7" s="9"/>
      <c r="F7" s="3" t="s">
        <v>22</v>
      </c>
      <c r="G7" s="12" t="n">
        <f aca="false">2^15*B7*B9/B8</f>
        <v>1805.06690790028</v>
      </c>
      <c r="H7" s="6"/>
      <c r="L7" s="3" t="s">
        <v>23</v>
      </c>
      <c r="M7" s="16" t="n">
        <v>0.0015</v>
      </c>
      <c r="N7" s="0" t="s">
        <v>18</v>
      </c>
    </row>
    <row r="8" customFormat="false" ht="15.75" hidden="false" customHeight="false" outlineLevel="0" collapsed="false">
      <c r="A8" s="1" t="s">
        <v>24</v>
      </c>
      <c r="B8" s="2" t="n">
        <f aca="false">3.1415/2^15</f>
        <v>9.58709716796875E-005</v>
      </c>
      <c r="C8" s="0" t="s">
        <v>25</v>
      </c>
      <c r="D8" s="2"/>
      <c r="F8" s="3" t="s">
        <v>26</v>
      </c>
      <c r="G8" s="12" t="n">
        <f aca="false">2^15*8/7*B7/M5</f>
        <v>403.982123593774</v>
      </c>
      <c r="H8" s="6"/>
      <c r="I8" s="3"/>
    </row>
    <row r="9" customFormat="false" ht="15.75" hidden="false" customHeight="false" outlineLevel="0" collapsed="false">
      <c r="A9" s="1" t="s">
        <v>27</v>
      </c>
      <c r="B9" s="2" t="n">
        <f aca="false">0.935*2*3.14159265/60</f>
        <v>0.097912970925</v>
      </c>
      <c r="C9" s="0" t="s">
        <v>28</v>
      </c>
      <c r="F9" s="15" t="s">
        <v>29</v>
      </c>
      <c r="G9" s="12" t="n">
        <f aca="false">2^15*B6/B9/B26/G4</f>
        <v>3.73533099143006</v>
      </c>
      <c r="H9" s="6"/>
      <c r="I9" s="3"/>
    </row>
    <row r="10" customFormat="false" ht="15.75" hidden="false" customHeight="false" outlineLevel="0" collapsed="false">
      <c r="D10" s="11"/>
      <c r="F10" s="3" t="s">
        <v>30</v>
      </c>
      <c r="G10" s="12" t="n">
        <f aca="false">2^15*B7/M7</f>
        <v>1178.28119381517</v>
      </c>
      <c r="H10" s="6"/>
      <c r="I10" s="3"/>
    </row>
    <row r="11" customFormat="false" ht="15.75" hidden="false" customHeight="false" outlineLevel="0" collapsed="false">
      <c r="A11" s="1" t="s">
        <v>31</v>
      </c>
      <c r="D11" s="17"/>
      <c r="F11" s="3" t="s">
        <v>32</v>
      </c>
      <c r="G11" s="12" t="n">
        <f aca="false">B21/B24/B9</f>
        <v>95.1994757211403</v>
      </c>
      <c r="H11" s="6"/>
      <c r="I11" s="3"/>
    </row>
    <row r="12" customFormat="false" ht="15.75" hidden="false" customHeight="false" outlineLevel="0" collapsed="false">
      <c r="A12" s="1" t="s">
        <v>4</v>
      </c>
      <c r="B12" s="9"/>
      <c r="D12" s="9"/>
      <c r="H12" s="6"/>
      <c r="I12" s="3"/>
    </row>
    <row r="13" customFormat="false" ht="15.75" hidden="false" customHeight="false" outlineLevel="0" collapsed="false">
      <c r="A13" s="1" t="s">
        <v>33</v>
      </c>
      <c r="B13" s="2" t="n">
        <v>50</v>
      </c>
      <c r="C13" s="0" t="s">
        <v>7</v>
      </c>
      <c r="D13" s="9"/>
      <c r="F13" s="3" t="s">
        <v>34</v>
      </c>
      <c r="G13" s="6" t="n">
        <f aca="false">B14*2/60*B16*B7*2^15*8</f>
        <v>1413.93743257821</v>
      </c>
      <c r="I13" s="3"/>
    </row>
    <row r="14" customFormat="false" ht="15.75" hidden="false" customHeight="false" outlineLevel="0" collapsed="false">
      <c r="A14" s="1" t="s">
        <v>35</v>
      </c>
      <c r="B14" s="0" t="n">
        <v>1500</v>
      </c>
      <c r="C14" s="0" t="s">
        <v>36</v>
      </c>
      <c r="D14" s="11"/>
      <c r="F14" s="1" t="s">
        <v>37</v>
      </c>
      <c r="G14" s="6" t="n">
        <f aca="false">B15*2/60*B16*B7*2^15</f>
        <v>212.090614886731</v>
      </c>
      <c r="I14" s="3"/>
    </row>
    <row r="15" customFormat="false" ht="15.75" hidden="false" customHeight="false" outlineLevel="0" collapsed="false">
      <c r="A15" s="1" t="s">
        <v>38</v>
      </c>
      <c r="B15" s="0" t="n">
        <v>1800</v>
      </c>
      <c r="C15" s="0" t="s">
        <v>36</v>
      </c>
      <c r="D15" s="9"/>
      <c r="F15" s="3"/>
      <c r="G15" s="6"/>
      <c r="I15" s="3"/>
    </row>
    <row r="16" customFormat="false" ht="15.75" hidden="false" customHeight="false" outlineLevel="0" collapsed="false">
      <c r="A16" s="1" t="s">
        <v>39</v>
      </c>
      <c r="B16" s="0" t="n">
        <v>2</v>
      </c>
      <c r="D16" s="2"/>
      <c r="F16" s="3"/>
      <c r="G16" s="18"/>
      <c r="H16" s="0" t="s">
        <v>40</v>
      </c>
      <c r="I16" s="3"/>
    </row>
    <row r="17" customFormat="false" ht="15.75" hidden="false" customHeight="false" outlineLevel="0" collapsed="false">
      <c r="A17" s="1"/>
      <c r="D17" s="2"/>
      <c r="F17" s="3"/>
      <c r="G17" s="19"/>
      <c r="H17" s="0" t="s">
        <v>41</v>
      </c>
      <c r="I17" s="3"/>
    </row>
    <row r="18" customFormat="false" ht="15.75" hidden="false" customHeight="false" outlineLevel="0" collapsed="false">
      <c r="F18" s="3"/>
      <c r="G18" s="20"/>
      <c r="H18" s="0" t="s">
        <v>42</v>
      </c>
      <c r="I18" s="3"/>
    </row>
    <row r="19" customFormat="false" ht="15.75" hidden="false" customHeight="false" outlineLevel="0" collapsed="false">
      <c r="A19" s="1" t="s">
        <v>43</v>
      </c>
      <c r="B19" s="21" t="n">
        <f aca="false">0.000180239+B22</f>
        <v>0.004120686</v>
      </c>
      <c r="C19" s="0" t="s">
        <v>44</v>
      </c>
      <c r="F19" s="3"/>
      <c r="G19" s="7"/>
      <c r="H19" s="0" t="s">
        <v>45</v>
      </c>
      <c r="I19" s="3"/>
    </row>
    <row r="20" customFormat="false" ht="15.75" hidden="false" customHeight="false" outlineLevel="0" collapsed="false">
      <c r="A20" s="1" t="s">
        <v>46</v>
      </c>
      <c r="B20" s="21" t="n">
        <v>0.0274</v>
      </c>
      <c r="C20" s="0" t="s">
        <v>47</v>
      </c>
      <c r="F20" s="3"/>
      <c r="G20" s="6"/>
      <c r="I20" s="3"/>
    </row>
    <row r="21" customFormat="false" ht="15.75" hidden="false" customHeight="false" outlineLevel="0" collapsed="false">
      <c r="A21" s="1" t="s">
        <v>48</v>
      </c>
      <c r="B21" s="21" t="n">
        <v>0.03841</v>
      </c>
      <c r="C21" s="0" t="s">
        <v>47</v>
      </c>
      <c r="D21" s="2"/>
      <c r="F21" s="22"/>
      <c r="G21" s="23"/>
      <c r="H21" s="24"/>
      <c r="I21" s="22"/>
      <c r="J21" s="24"/>
      <c r="K21" s="24"/>
      <c r="L21" s="24"/>
    </row>
    <row r="22" customFormat="false" ht="15.75" hidden="false" customHeight="false" outlineLevel="0" collapsed="false">
      <c r="A22" s="1" t="s">
        <v>49</v>
      </c>
      <c r="B22" s="21" t="n">
        <v>0.003940447</v>
      </c>
      <c r="C22" s="0" t="s">
        <v>44</v>
      </c>
      <c r="D22" s="9"/>
      <c r="F22" s="3" t="s">
        <v>16</v>
      </c>
      <c r="G22" s="23"/>
      <c r="H22" s="24"/>
      <c r="I22" s="22"/>
      <c r="J22" s="24"/>
      <c r="K22" s="24"/>
      <c r="L22" s="24"/>
    </row>
    <row r="23" customFormat="false" ht="15.75" hidden="false" customHeight="false" outlineLevel="0" collapsed="false">
      <c r="A23" s="1" t="s">
        <v>43</v>
      </c>
      <c r="B23" s="21" t="n">
        <f aca="false">B19</f>
        <v>0.004120686</v>
      </c>
      <c r="C23" s="0" t="s">
        <v>44</v>
      </c>
      <c r="D23" s="9"/>
      <c r="F23" s="3" t="s">
        <v>29</v>
      </c>
      <c r="G23" s="25"/>
      <c r="H23" s="24"/>
      <c r="I23" s="22"/>
      <c r="J23" s="24"/>
      <c r="K23" s="24"/>
      <c r="L23" s="24"/>
    </row>
    <row r="24" customFormat="false" ht="15.75" hidden="false" customHeight="false" outlineLevel="0" collapsed="false">
      <c r="A24" s="1" t="s">
        <v>50</v>
      </c>
      <c r="B24" s="21" t="n">
        <f aca="false">B23</f>
        <v>0.004120686</v>
      </c>
      <c r="C24" s="0" t="s">
        <v>44</v>
      </c>
      <c r="D24" s="9"/>
      <c r="F24" s="26"/>
      <c r="G24" s="25"/>
      <c r="H24" s="24"/>
      <c r="I24" s="22"/>
      <c r="J24" s="24"/>
      <c r="K24" s="24"/>
      <c r="L24" s="24"/>
    </row>
    <row r="25" customFormat="false" ht="15.75" hidden="false" customHeight="false" outlineLevel="0" collapsed="false">
      <c r="D25" s="9"/>
      <c r="F25" s="27"/>
      <c r="G25" s="25"/>
      <c r="H25" s="24"/>
      <c r="I25" s="22"/>
      <c r="J25" s="24"/>
      <c r="K25" s="24"/>
      <c r="L25" s="24"/>
    </row>
    <row r="26" customFormat="false" ht="15.75" hidden="false" customHeight="false" outlineLevel="0" collapsed="false">
      <c r="A26" s="1" t="s">
        <v>51</v>
      </c>
      <c r="B26" s="28" t="n">
        <f aca="false">B24/B21</f>
        <v>0.107281593335069</v>
      </c>
      <c r="C26" s="0" t="s">
        <v>18</v>
      </c>
      <c r="D26" s="9"/>
      <c r="F26" s="29"/>
      <c r="G26" s="25"/>
      <c r="H26" s="24"/>
      <c r="I26" s="22"/>
      <c r="J26" s="24"/>
      <c r="K26" s="24"/>
      <c r="L26" s="24"/>
    </row>
    <row r="27" customFormat="false" ht="15.75" hidden="false" customHeight="false" outlineLevel="0" collapsed="false">
      <c r="A27" s="1" t="s">
        <v>52</v>
      </c>
      <c r="B27" s="30" t="n">
        <f aca="false">(1-B28)/(1+B28)</f>
        <v>0.842355358472878</v>
      </c>
      <c r="D27" s="9"/>
      <c r="F27" s="31"/>
      <c r="G27" s="24"/>
      <c r="H27" s="24"/>
      <c r="I27" s="22"/>
      <c r="J27" s="24"/>
      <c r="K27" s="24"/>
      <c r="L27" s="24"/>
    </row>
    <row r="28" customFormat="false" ht="15.75" hidden="false" customHeight="false" outlineLevel="0" collapsed="false">
      <c r="A28" s="1" t="s">
        <v>53</v>
      </c>
      <c r="B28" s="2" t="n">
        <f aca="false">1-B22*B22/B24/B24</f>
        <v>0.0855669026076449</v>
      </c>
      <c r="D28" s="9"/>
      <c r="F28" s="31"/>
      <c r="G28" s="24"/>
      <c r="H28" s="24"/>
      <c r="I28" s="22"/>
      <c r="J28" s="24"/>
      <c r="K28" s="24"/>
      <c r="L28" s="24"/>
    </row>
    <row r="29" customFormat="false" ht="15.75" hidden="false" customHeight="false" outlineLevel="0" collapsed="false">
      <c r="A29" s="1" t="s">
        <v>54</v>
      </c>
      <c r="B29" s="2" t="n">
        <f aca="false">1/SQRT(1-B28)-1</f>
        <v>0.045740749716974</v>
      </c>
      <c r="D29" s="2"/>
      <c r="F29" s="32"/>
      <c r="G29" s="25"/>
      <c r="H29" s="24"/>
      <c r="I29" s="22"/>
      <c r="J29" s="24"/>
      <c r="K29" s="24"/>
      <c r="L29" s="24"/>
    </row>
    <row r="30" customFormat="false" ht="15.75" hidden="false" customHeight="false" outlineLevel="0" collapsed="false">
      <c r="A30" s="1" t="s">
        <v>55</v>
      </c>
      <c r="B30" s="2" t="n">
        <f aca="false">B24/B22-1</f>
        <v>0.045740749716974</v>
      </c>
      <c r="F30" s="33"/>
      <c r="G30" s="25"/>
      <c r="H30" s="24"/>
      <c r="I30" s="22"/>
      <c r="J30" s="24"/>
      <c r="K30" s="24"/>
      <c r="L30" s="24"/>
    </row>
    <row r="31" customFormat="false" ht="15.75" hidden="false" customHeight="false" outlineLevel="0" collapsed="false">
      <c r="F31" s="3"/>
      <c r="G31" s="6"/>
      <c r="I31" s="3"/>
    </row>
    <row r="32" customFormat="false" ht="15.75" hidden="false" customHeight="false" outlineLevel="0" collapsed="false">
      <c r="F32" s="3"/>
      <c r="G32" s="6"/>
      <c r="I32" s="3"/>
    </row>
    <row r="33" customFormat="false" ht="15.75" hidden="false" customHeight="false" outlineLevel="0" collapsed="false">
      <c r="A33" s="1"/>
      <c r="F33" s="3"/>
      <c r="G33" s="6"/>
      <c r="I33" s="3"/>
    </row>
    <row r="34" customFormat="false" ht="15.75" hidden="false" customHeight="false" outlineLevel="0" collapsed="false">
      <c r="A34" s="1"/>
      <c r="F34" s="3"/>
      <c r="G34" s="6"/>
      <c r="I34" s="3"/>
    </row>
    <row r="35" customFormat="false" ht="15.75" hidden="false" customHeight="false" outlineLevel="0" collapsed="false">
      <c r="A35" s="1"/>
      <c r="B35" s="2"/>
      <c r="F35" s="3"/>
      <c r="G35" s="6"/>
      <c r="I35" s="3"/>
    </row>
    <row r="36" customFormat="false" ht="15.75" hidden="false" customHeight="false" outlineLevel="0" collapsed="false">
      <c r="A36" s="1"/>
      <c r="B36" s="2"/>
      <c r="F36" s="3"/>
      <c r="G36" s="6"/>
      <c r="I36" s="3"/>
    </row>
    <row r="37" customFormat="false" ht="15.75" hidden="false" customHeight="false" outlineLevel="0" collapsed="false">
      <c r="A37" s="1"/>
      <c r="B37" s="2"/>
      <c r="F37" s="3"/>
      <c r="G37" s="6"/>
      <c r="I37" s="3"/>
    </row>
    <row r="38" customFormat="false" ht="15.75" hidden="false" customHeight="false" outlineLevel="0" collapsed="false">
      <c r="A38" s="1"/>
      <c r="B38" s="2"/>
      <c r="F38" s="3"/>
      <c r="G38" s="3"/>
      <c r="I38" s="3"/>
    </row>
    <row r="39" customFormat="false" ht="15.75" hidden="false" customHeight="false" outlineLevel="0" collapsed="false">
      <c r="A39" s="1"/>
      <c r="B39" s="2"/>
      <c r="F39" s="3"/>
      <c r="G39" s="3"/>
      <c r="I39" s="3"/>
    </row>
    <row r="40" customFormat="false" ht="15.75" hidden="false" customHeight="false" outlineLevel="0" collapsed="false">
      <c r="A40" s="1"/>
      <c r="B40" s="2"/>
      <c r="F40" s="3"/>
      <c r="G40" s="3"/>
      <c r="I40" s="3"/>
    </row>
    <row r="41" customFormat="false" ht="15.75" hidden="false" customHeight="false" outlineLevel="0" collapsed="false">
      <c r="A41" s="1"/>
      <c r="B41" s="2"/>
      <c r="I41" s="3"/>
    </row>
    <row r="42" customFormat="false" ht="15.75" hidden="false" customHeight="false" outlineLevel="0" collapsed="false">
      <c r="A42" s="1"/>
      <c r="B42" s="2"/>
      <c r="F42" s="3"/>
      <c r="G42" s="6"/>
      <c r="I42" s="3"/>
    </row>
    <row r="43" customFormat="false" ht="15.75" hidden="false" customHeight="false" outlineLevel="0" collapsed="false">
      <c r="A43" s="1"/>
      <c r="B43" s="2"/>
      <c r="F43" s="3"/>
      <c r="G43" s="6"/>
      <c r="I43" s="3"/>
    </row>
    <row r="44" customFormat="false" ht="15.75" hidden="false" customHeight="false" outlineLevel="0" collapsed="false">
      <c r="A44" s="1"/>
      <c r="B44" s="2"/>
      <c r="F44" s="3"/>
      <c r="G44" s="6"/>
      <c r="I44" s="3"/>
    </row>
    <row r="45" customFormat="false" ht="15.75" hidden="false" customHeight="false" outlineLevel="0" collapsed="false">
      <c r="A45" s="1"/>
      <c r="B45" s="2"/>
      <c r="F45" s="3"/>
      <c r="G45" s="6"/>
      <c r="I45" s="3"/>
    </row>
    <row r="46" customFormat="false" ht="15.75" hidden="false" customHeight="false" outlineLevel="0" collapsed="false">
      <c r="A46" s="1"/>
      <c r="B46" s="2"/>
      <c r="F46" s="3"/>
      <c r="G46" s="6"/>
      <c r="I46" s="3"/>
    </row>
    <row r="47" customFormat="false" ht="15.75" hidden="false" customHeight="false" outlineLevel="0" collapsed="false">
      <c r="A47" s="1"/>
      <c r="B47" s="2"/>
      <c r="F47" s="3"/>
      <c r="G47" s="6"/>
      <c r="I47" s="3"/>
    </row>
    <row r="48" customFormat="false" ht="15.75" hidden="false" customHeight="false" outlineLevel="0" collapsed="false">
      <c r="A48" s="1"/>
      <c r="B48" s="2"/>
      <c r="F48" s="3"/>
      <c r="G48" s="6"/>
      <c r="I48" s="3"/>
    </row>
    <row r="49" customFormat="false" ht="15.75" hidden="false" customHeight="false" outlineLevel="0" collapsed="false">
      <c r="A49" s="1"/>
      <c r="B49" s="2"/>
      <c r="F49" s="3"/>
      <c r="G49" s="6"/>
      <c r="I49" s="3"/>
    </row>
    <row r="50" customFormat="false" ht="15.75" hidden="false" customHeight="false" outlineLevel="0" collapsed="false">
      <c r="A50" s="1"/>
      <c r="B50" s="2"/>
      <c r="F50" s="3"/>
      <c r="G50" s="6"/>
      <c r="I50" s="3"/>
    </row>
    <row r="51" customFormat="false" ht="15.75" hidden="false" customHeight="false" outlineLevel="0" collapsed="false">
      <c r="A51" s="1"/>
      <c r="B51" s="2"/>
      <c r="F51" s="3"/>
      <c r="G51" s="6"/>
      <c r="I51" s="3"/>
    </row>
    <row r="52" customFormat="false" ht="15.75" hidden="false" customHeight="false" outlineLevel="0" collapsed="false">
      <c r="A52" s="1"/>
      <c r="B52" s="2"/>
      <c r="F52" s="3"/>
      <c r="G52" s="6"/>
      <c r="I52" s="3"/>
    </row>
    <row r="53" customFormat="false" ht="15.75" hidden="false" customHeight="false" outlineLevel="0" collapsed="false">
      <c r="A53" s="1"/>
      <c r="B53" s="2"/>
      <c r="F53" s="3"/>
      <c r="G53" s="6"/>
      <c r="I53" s="3"/>
    </row>
    <row r="54" customFormat="false" ht="15.75" hidden="false" customHeight="false" outlineLevel="0" collapsed="false">
      <c r="A54" s="1"/>
      <c r="B54" s="2"/>
      <c r="F54" s="3"/>
      <c r="G54" s="6"/>
      <c r="I54" s="3"/>
    </row>
    <row r="55" customFormat="false" ht="15.75" hidden="false" customHeight="false" outlineLevel="0" collapsed="false">
      <c r="A55" s="1"/>
      <c r="B55" s="2"/>
      <c r="F55" s="3"/>
      <c r="G55" s="6"/>
      <c r="I55" s="3"/>
    </row>
    <row r="56" customFormat="false" ht="15.75" hidden="false" customHeight="false" outlineLevel="0" collapsed="false">
      <c r="A56" s="1"/>
      <c r="B56" s="2"/>
      <c r="F56" s="3"/>
      <c r="G56" s="6"/>
      <c r="I56" s="3"/>
    </row>
    <row r="57" customFormat="false" ht="15.75" hidden="false" customHeight="false" outlineLevel="0" collapsed="false">
      <c r="A57" s="1"/>
      <c r="B57" s="2"/>
      <c r="F57" s="3"/>
      <c r="G57" s="6"/>
      <c r="I57" s="3"/>
    </row>
    <row r="58" customFormat="false" ht="15.75" hidden="false" customHeight="false" outlineLevel="0" collapsed="false">
      <c r="A58" s="1"/>
      <c r="B58" s="2"/>
      <c r="F58" s="3"/>
      <c r="G58" s="6"/>
      <c r="I58" s="3"/>
    </row>
    <row r="59" customFormat="false" ht="15.75" hidden="false" customHeight="false" outlineLevel="0" collapsed="false">
      <c r="A59" s="1"/>
      <c r="B59" s="2"/>
      <c r="F59" s="3"/>
      <c r="G59" s="6"/>
      <c r="I59" s="3"/>
    </row>
    <row r="60" customFormat="false" ht="15.75" hidden="false" customHeight="false" outlineLevel="0" collapsed="false">
      <c r="A60" s="1"/>
      <c r="B60" s="2"/>
      <c r="F60" s="3"/>
      <c r="G60" s="6"/>
      <c r="I60" s="3"/>
    </row>
    <row r="61" customFormat="false" ht="15.75" hidden="false" customHeight="false" outlineLevel="0" collapsed="false">
      <c r="A61" s="1"/>
      <c r="B61" s="2"/>
      <c r="F61" s="3"/>
      <c r="G61" s="6"/>
      <c r="I61" s="3"/>
    </row>
    <row r="62" customFormat="false" ht="15.75" hidden="false" customHeight="false" outlineLevel="0" collapsed="false">
      <c r="A62" s="1"/>
      <c r="B62" s="2"/>
      <c r="F62" s="3"/>
      <c r="G62" s="6"/>
      <c r="I62" s="3"/>
    </row>
    <row r="63" customFormat="false" ht="15.75" hidden="false" customHeight="false" outlineLevel="0" collapsed="false">
      <c r="A63" s="1"/>
      <c r="B63" s="2"/>
      <c r="F63" s="3"/>
      <c r="G63" s="6"/>
      <c r="I63" s="3"/>
    </row>
    <row r="64" customFormat="false" ht="15.75" hidden="false" customHeight="false" outlineLevel="0" collapsed="false">
      <c r="A64" s="1"/>
      <c r="B64" s="2"/>
      <c r="F64" s="3"/>
      <c r="G64" s="6"/>
      <c r="I64" s="3"/>
    </row>
    <row r="65" customFormat="false" ht="15.75" hidden="false" customHeight="false" outlineLevel="0" collapsed="false">
      <c r="A65" s="1"/>
      <c r="B65" s="2"/>
      <c r="F65" s="3"/>
      <c r="G65" s="6"/>
      <c r="I65" s="3"/>
    </row>
    <row r="66" customFormat="false" ht="15.75" hidden="false" customHeight="false" outlineLevel="0" collapsed="false">
      <c r="A66" s="1"/>
      <c r="B66" s="2"/>
      <c r="F66" s="3"/>
      <c r="G66" s="6"/>
      <c r="I66" s="3"/>
    </row>
    <row r="67" customFormat="false" ht="15.75" hidden="false" customHeight="false" outlineLevel="0" collapsed="false">
      <c r="A67" s="1"/>
      <c r="B67" s="2"/>
      <c r="F67" s="3"/>
      <c r="G67" s="6"/>
      <c r="I67" s="3"/>
    </row>
    <row r="68" customFormat="false" ht="15.75" hidden="false" customHeight="false" outlineLevel="0" collapsed="false">
      <c r="A68" s="1"/>
      <c r="B68" s="2"/>
      <c r="F68" s="3"/>
      <c r="G68" s="6"/>
      <c r="I68" s="3"/>
    </row>
    <row r="69" customFormat="false" ht="15.75" hidden="false" customHeight="false" outlineLevel="0" collapsed="false">
      <c r="A69" s="1"/>
      <c r="B69" s="2"/>
      <c r="F69" s="3"/>
      <c r="G69" s="6"/>
      <c r="I69" s="3"/>
    </row>
    <row r="70" customFormat="false" ht="15.75" hidden="false" customHeight="false" outlineLevel="0" collapsed="false">
      <c r="A70" s="1"/>
      <c r="B70" s="2"/>
      <c r="F70" s="3"/>
      <c r="G70" s="6"/>
      <c r="I70" s="3"/>
    </row>
    <row r="71" customFormat="false" ht="15.75" hidden="false" customHeight="false" outlineLevel="0" collapsed="false">
      <c r="A71" s="1"/>
      <c r="B71" s="2"/>
      <c r="F71" s="3"/>
      <c r="G71" s="6"/>
      <c r="I71" s="3"/>
    </row>
    <row r="72" customFormat="false" ht="15.75" hidden="false" customHeight="false" outlineLevel="0" collapsed="false">
      <c r="A72" s="1"/>
      <c r="B72" s="2"/>
      <c r="F72" s="3"/>
      <c r="G72" s="6"/>
      <c r="I72" s="3"/>
    </row>
    <row r="73" customFormat="false" ht="15.75" hidden="false" customHeight="false" outlineLevel="0" collapsed="false">
      <c r="A73" s="1"/>
      <c r="B73" s="2"/>
      <c r="F73" s="3"/>
      <c r="G73" s="6"/>
      <c r="I73" s="3"/>
    </row>
    <row r="74" customFormat="false" ht="15.75" hidden="false" customHeight="false" outlineLevel="0" collapsed="false">
      <c r="A74" s="1"/>
      <c r="B74" s="2"/>
      <c r="F74" s="3"/>
      <c r="G74" s="6"/>
      <c r="I74" s="3"/>
    </row>
    <row r="75" customFormat="false" ht="15.75" hidden="false" customHeight="false" outlineLevel="0" collapsed="false">
      <c r="A75" s="1"/>
      <c r="B75" s="2"/>
      <c r="F75" s="3"/>
      <c r="G75" s="6"/>
      <c r="I75" s="3"/>
    </row>
    <row r="76" customFormat="false" ht="15.75" hidden="false" customHeight="false" outlineLevel="0" collapsed="false">
      <c r="A76" s="1"/>
      <c r="B76" s="2"/>
      <c r="F76" s="3"/>
      <c r="G76" s="6"/>
      <c r="I76" s="3"/>
    </row>
    <row r="77" customFormat="false" ht="15.75" hidden="false" customHeight="false" outlineLevel="0" collapsed="false">
      <c r="A77" s="1"/>
      <c r="B77" s="2"/>
      <c r="F77" s="3"/>
      <c r="G77" s="6"/>
      <c r="I77" s="3"/>
    </row>
    <row r="78" customFormat="false" ht="15.75" hidden="false" customHeight="false" outlineLevel="0" collapsed="false">
      <c r="A78" s="1"/>
      <c r="B78" s="2"/>
      <c r="F78" s="3"/>
      <c r="G78" s="6"/>
      <c r="I78" s="3"/>
    </row>
    <row r="79" customFormat="false" ht="15.75" hidden="false" customHeight="false" outlineLevel="0" collapsed="false">
      <c r="A79" s="1"/>
      <c r="B79" s="2"/>
      <c r="F79" s="3"/>
      <c r="G79" s="6"/>
      <c r="I79" s="3"/>
    </row>
    <row r="80" customFormat="false" ht="15.75" hidden="false" customHeight="false" outlineLevel="0" collapsed="false">
      <c r="A80" s="1"/>
      <c r="B80" s="2"/>
      <c r="F80" s="3"/>
      <c r="G80" s="6"/>
      <c r="I80" s="3"/>
    </row>
    <row r="81" customFormat="false" ht="15.75" hidden="false" customHeight="false" outlineLevel="0" collapsed="false">
      <c r="A81" s="1"/>
      <c r="B81" s="2"/>
      <c r="F81" s="3"/>
      <c r="G81" s="6"/>
      <c r="I81" s="3"/>
    </row>
    <row r="82" customFormat="false" ht="15.75" hidden="false" customHeight="false" outlineLevel="0" collapsed="false">
      <c r="A82" s="1"/>
      <c r="B82" s="2"/>
      <c r="F82" s="3"/>
      <c r="G82" s="6"/>
      <c r="I82" s="3"/>
    </row>
    <row r="83" customFormat="false" ht="15.75" hidden="false" customHeight="false" outlineLevel="0" collapsed="false">
      <c r="A83" s="1"/>
      <c r="B83" s="2"/>
      <c r="F83" s="3"/>
      <c r="G83" s="6"/>
      <c r="I83" s="3"/>
    </row>
    <row r="84" customFormat="false" ht="15.75" hidden="false" customHeight="false" outlineLevel="0" collapsed="false">
      <c r="A84" s="1"/>
      <c r="F84" s="3"/>
      <c r="G84" s="6"/>
      <c r="I84" s="3"/>
    </row>
    <row r="85" customFormat="false" ht="15.75" hidden="false" customHeight="false" outlineLevel="0" collapsed="false">
      <c r="A85" s="1"/>
      <c r="F85" s="3"/>
      <c r="G85" s="6"/>
      <c r="I85" s="3"/>
    </row>
    <row r="86" customFormat="false" ht="15.75" hidden="false" customHeight="false" outlineLevel="0" collapsed="false">
      <c r="A86" s="1"/>
      <c r="F86" s="3"/>
      <c r="G86" s="6"/>
      <c r="I86" s="3"/>
    </row>
    <row r="87" customFormat="false" ht="15.75" hidden="false" customHeight="false" outlineLevel="0" collapsed="false">
      <c r="A87" s="1"/>
      <c r="F87" s="3"/>
      <c r="G87" s="6"/>
      <c r="I87" s="3"/>
    </row>
    <row r="88" customFormat="false" ht="15.75" hidden="false" customHeight="false" outlineLevel="0" collapsed="false">
      <c r="A88" s="1"/>
      <c r="F88" s="3"/>
      <c r="G88" s="6"/>
      <c r="I88" s="3"/>
    </row>
    <row r="89" customFormat="false" ht="15.75" hidden="false" customHeight="false" outlineLevel="0" collapsed="false">
      <c r="A89" s="1"/>
      <c r="F89" s="3"/>
      <c r="G89" s="6"/>
      <c r="I89" s="3"/>
    </row>
    <row r="90" customFormat="false" ht="15.75" hidden="false" customHeight="false" outlineLevel="0" collapsed="false">
      <c r="A90" s="1"/>
      <c r="F90" s="3"/>
      <c r="G90" s="6"/>
      <c r="I90" s="3"/>
    </row>
    <row r="91" customFormat="false" ht="15.75" hidden="false" customHeight="false" outlineLevel="0" collapsed="false">
      <c r="A91" s="1"/>
      <c r="F91" s="3"/>
      <c r="G91" s="6"/>
      <c r="I91" s="3"/>
    </row>
    <row r="92" customFormat="false" ht="15.75" hidden="false" customHeight="false" outlineLevel="0" collapsed="false">
      <c r="A92" s="1"/>
      <c r="F92" s="3"/>
      <c r="G92" s="6"/>
      <c r="I92" s="3"/>
    </row>
    <row r="93" customFormat="false" ht="15.75" hidden="false" customHeight="false" outlineLevel="0" collapsed="false">
      <c r="A93" s="1"/>
      <c r="F93" s="3"/>
      <c r="G93" s="6"/>
      <c r="I93" s="3"/>
    </row>
    <row r="94" customFormat="false" ht="15.75" hidden="false" customHeight="false" outlineLevel="0" collapsed="false">
      <c r="A94" s="1"/>
      <c r="F94" s="3"/>
      <c r="G94" s="6"/>
      <c r="I94" s="3"/>
    </row>
    <row r="95" customFormat="false" ht="15.75" hidden="false" customHeight="false" outlineLevel="0" collapsed="false">
      <c r="A95" s="1"/>
      <c r="F95" s="3"/>
      <c r="G95" s="6"/>
      <c r="I95" s="3"/>
    </row>
    <row r="96" customFormat="false" ht="15.75" hidden="false" customHeight="false" outlineLevel="0" collapsed="false">
      <c r="A96" s="1"/>
      <c r="F96" s="3"/>
      <c r="G96" s="6"/>
      <c r="I96" s="3"/>
    </row>
    <row r="97" customFormat="false" ht="15.75" hidden="false" customHeight="false" outlineLevel="0" collapsed="false">
      <c r="A97" s="1"/>
      <c r="F97" s="3"/>
      <c r="G97" s="6"/>
      <c r="I97" s="3"/>
    </row>
    <row r="98" customFormat="false" ht="15.75" hidden="false" customHeight="false" outlineLevel="0" collapsed="false">
      <c r="A98" s="1"/>
      <c r="F98" s="3"/>
      <c r="G98" s="6"/>
      <c r="I98" s="3"/>
    </row>
    <row r="99" customFormat="false" ht="15.75" hidden="false" customHeight="false" outlineLevel="0" collapsed="false">
      <c r="A99" s="1"/>
      <c r="F99" s="3"/>
      <c r="G99" s="6"/>
      <c r="I99" s="3"/>
    </row>
    <row r="100" customFormat="false" ht="15.75" hidden="false" customHeight="false" outlineLevel="0" collapsed="false">
      <c r="A100" s="1"/>
      <c r="F100" s="3"/>
      <c r="G100" s="6"/>
      <c r="I100" s="3"/>
    </row>
    <row r="101" customFormat="false" ht="15.75" hidden="false" customHeight="false" outlineLevel="0" collapsed="false">
      <c r="A101" s="1"/>
      <c r="F101" s="3"/>
      <c r="G101" s="6"/>
      <c r="I101" s="3"/>
    </row>
    <row r="102" customFormat="false" ht="15.75" hidden="false" customHeight="false" outlineLevel="0" collapsed="false">
      <c r="A102" s="1"/>
      <c r="F102" s="3"/>
      <c r="G102" s="6"/>
      <c r="I102" s="3"/>
    </row>
    <row r="103" customFormat="false" ht="15.75" hidden="false" customHeight="false" outlineLevel="0" collapsed="false">
      <c r="A103" s="1"/>
      <c r="F103" s="3"/>
      <c r="G103" s="6"/>
      <c r="I103" s="3"/>
    </row>
    <row r="104" customFormat="false" ht="15.75" hidden="false" customHeight="false" outlineLevel="0" collapsed="false">
      <c r="A104" s="1"/>
      <c r="F104" s="3"/>
      <c r="G104" s="6"/>
      <c r="I104" s="3"/>
    </row>
    <row r="105" customFormat="false" ht="15.75" hidden="false" customHeight="false" outlineLevel="0" collapsed="false">
      <c r="A105" s="1"/>
      <c r="F105" s="3"/>
      <c r="G105" s="6"/>
      <c r="I105" s="3"/>
    </row>
    <row r="106" customFormat="false" ht="15.75" hidden="false" customHeight="false" outlineLevel="0" collapsed="false">
      <c r="A106" s="1"/>
      <c r="F106" s="3"/>
      <c r="G106" s="6"/>
      <c r="I106" s="3"/>
    </row>
    <row r="107" customFormat="false" ht="15.75" hidden="false" customHeight="false" outlineLevel="0" collapsed="false">
      <c r="A107" s="1"/>
      <c r="F107" s="3"/>
      <c r="G107" s="6"/>
      <c r="I107" s="3"/>
    </row>
    <row r="108" customFormat="false" ht="15.75" hidden="false" customHeight="false" outlineLevel="0" collapsed="false">
      <c r="A108" s="1"/>
      <c r="F108" s="3"/>
      <c r="G108" s="6"/>
      <c r="I108" s="3"/>
    </row>
    <row r="109" customFormat="false" ht="15.75" hidden="false" customHeight="false" outlineLevel="0" collapsed="false">
      <c r="A109" s="1"/>
      <c r="F109" s="3"/>
      <c r="G109" s="6"/>
      <c r="I109" s="3"/>
    </row>
    <row r="110" customFormat="false" ht="15.75" hidden="false" customHeight="false" outlineLevel="0" collapsed="false">
      <c r="A110" s="1"/>
      <c r="F110" s="3"/>
      <c r="G110" s="6"/>
      <c r="I110" s="3"/>
    </row>
    <row r="111" customFormat="false" ht="15.75" hidden="false" customHeight="false" outlineLevel="0" collapsed="false">
      <c r="A111" s="1"/>
      <c r="F111" s="3"/>
      <c r="G111" s="6"/>
      <c r="I111" s="3"/>
    </row>
    <row r="112" customFormat="false" ht="15.75" hidden="false" customHeight="false" outlineLevel="0" collapsed="false">
      <c r="A112" s="1"/>
      <c r="G112" s="6"/>
      <c r="I112" s="3"/>
    </row>
    <row r="113" customFormat="false" ht="15.75" hidden="false" customHeight="false" outlineLevel="0" collapsed="false">
      <c r="A113" s="1"/>
      <c r="G113" s="6"/>
      <c r="I113" s="3"/>
    </row>
    <row r="114" customFormat="false" ht="15.75" hidden="false" customHeight="false" outlineLevel="0" collapsed="false">
      <c r="A114" s="1"/>
      <c r="G114" s="6"/>
      <c r="I114" s="3"/>
    </row>
    <row r="115" customFormat="false" ht="15.75" hidden="false" customHeight="false" outlineLevel="0" collapsed="false">
      <c r="A115" s="1"/>
      <c r="G115" s="6"/>
      <c r="I115" s="3"/>
    </row>
    <row r="116" customFormat="false" ht="15.75" hidden="false" customHeight="false" outlineLevel="0" collapsed="false">
      <c r="A116" s="1"/>
      <c r="G116" s="6"/>
      <c r="I116" s="3"/>
    </row>
    <row r="117" customFormat="false" ht="15.75" hidden="false" customHeight="false" outlineLevel="0" collapsed="false">
      <c r="A117" s="1"/>
      <c r="G117" s="6"/>
      <c r="I117" s="3"/>
    </row>
    <row r="118" customFormat="false" ht="15.75" hidden="false" customHeight="false" outlineLevel="0" collapsed="false">
      <c r="A118" s="1"/>
      <c r="G118" s="6"/>
      <c r="I118" s="3"/>
    </row>
    <row r="119" customFormat="false" ht="15.75" hidden="false" customHeight="false" outlineLevel="0" collapsed="false">
      <c r="A119" s="1"/>
      <c r="G119" s="6"/>
      <c r="I119" s="3"/>
    </row>
    <row r="120" customFormat="false" ht="15.75" hidden="false" customHeight="false" outlineLevel="0" collapsed="false">
      <c r="A120" s="1"/>
      <c r="G120" s="6"/>
      <c r="I120" s="3"/>
    </row>
    <row r="121" customFormat="false" ht="15.75" hidden="false" customHeight="false" outlineLevel="0" collapsed="false">
      <c r="A121" s="1"/>
      <c r="G121" s="6"/>
      <c r="I121" s="3"/>
    </row>
    <row r="122" customFormat="false" ht="15.75" hidden="false" customHeight="false" outlineLevel="0" collapsed="false">
      <c r="A122" s="1"/>
      <c r="G122" s="6"/>
      <c r="I122" s="3"/>
    </row>
    <row r="123" customFormat="false" ht="15.75" hidden="false" customHeight="false" outlineLevel="0" collapsed="false">
      <c r="A123" s="1"/>
      <c r="G123" s="6"/>
      <c r="I123" s="3"/>
    </row>
    <row r="124" customFormat="false" ht="15.75" hidden="false" customHeight="false" outlineLevel="0" collapsed="false">
      <c r="A124" s="1"/>
      <c r="G124" s="6"/>
      <c r="I124" s="3"/>
    </row>
    <row r="125" customFormat="false" ht="15.75" hidden="false" customHeight="false" outlineLevel="0" collapsed="false">
      <c r="A125" s="1"/>
      <c r="G125" s="6"/>
      <c r="I125" s="3"/>
    </row>
    <row r="126" customFormat="false" ht="15.75" hidden="false" customHeight="false" outlineLevel="0" collapsed="false">
      <c r="A126" s="1"/>
      <c r="G126" s="6"/>
      <c r="I126" s="3"/>
    </row>
    <row r="127" customFormat="false" ht="15.75" hidden="false" customHeight="false" outlineLevel="0" collapsed="false">
      <c r="A127" s="1"/>
      <c r="G127" s="6"/>
      <c r="I127" s="3"/>
    </row>
    <row r="128" customFormat="false" ht="15.75" hidden="false" customHeight="false" outlineLevel="0" collapsed="false">
      <c r="A128" s="1"/>
      <c r="G128" s="6"/>
      <c r="I128" s="3"/>
    </row>
    <row r="129" customFormat="false" ht="15.75" hidden="false" customHeight="false" outlineLevel="0" collapsed="false">
      <c r="A129" s="1"/>
      <c r="G129" s="6"/>
      <c r="I129" s="3"/>
    </row>
    <row r="130" customFormat="false" ht="15.75" hidden="false" customHeight="false" outlineLevel="0" collapsed="false">
      <c r="A130" s="1"/>
      <c r="G130" s="6"/>
      <c r="I130" s="3"/>
    </row>
    <row r="131" customFormat="false" ht="15.75" hidden="false" customHeight="false" outlineLevel="0" collapsed="false">
      <c r="A131" s="1"/>
      <c r="G131" s="6"/>
      <c r="I131" s="3"/>
    </row>
    <row r="132" customFormat="false" ht="15.75" hidden="false" customHeight="false" outlineLevel="0" collapsed="false">
      <c r="A132" s="1"/>
      <c r="G132" s="6"/>
      <c r="I132" s="3"/>
    </row>
    <row r="133" customFormat="false" ht="15.75" hidden="false" customHeight="false" outlineLevel="0" collapsed="false">
      <c r="A133" s="1"/>
      <c r="G133" s="6"/>
      <c r="I133" s="3"/>
    </row>
    <row r="134" customFormat="false" ht="15.75" hidden="false" customHeight="false" outlineLevel="0" collapsed="false">
      <c r="A134" s="1"/>
      <c r="G134" s="6"/>
      <c r="I134" s="3"/>
    </row>
    <row r="135" customFormat="false" ht="15.75" hidden="false" customHeight="false" outlineLevel="0" collapsed="false">
      <c r="A135" s="1"/>
      <c r="G135" s="6"/>
      <c r="I135" s="3"/>
    </row>
    <row r="136" customFormat="false" ht="15.75" hidden="false" customHeight="false" outlineLevel="0" collapsed="false">
      <c r="A136" s="1"/>
      <c r="G136" s="6"/>
      <c r="I136" s="3"/>
    </row>
    <row r="137" customFormat="false" ht="15.75" hidden="false" customHeight="false" outlineLevel="0" collapsed="false">
      <c r="A137" s="1"/>
      <c r="G137" s="6"/>
      <c r="I137" s="3"/>
    </row>
    <row r="138" customFormat="false" ht="15.75" hidden="false" customHeight="false" outlineLevel="0" collapsed="false">
      <c r="A138" s="1"/>
      <c r="G138" s="6"/>
      <c r="I138" s="3"/>
    </row>
    <row r="139" customFormat="false" ht="15.75" hidden="false" customHeight="false" outlineLevel="0" collapsed="false">
      <c r="A139" s="1"/>
      <c r="G139" s="6"/>
      <c r="I139" s="3"/>
    </row>
    <row r="140" customFormat="false" ht="15.75" hidden="false" customHeight="false" outlineLevel="0" collapsed="false">
      <c r="A140" s="1"/>
      <c r="G140" s="6"/>
      <c r="I140" s="3"/>
    </row>
    <row r="141" customFormat="false" ht="15.75" hidden="false" customHeight="false" outlineLevel="0" collapsed="false">
      <c r="A141" s="1"/>
      <c r="G141" s="6"/>
      <c r="I141" s="3"/>
    </row>
    <row r="142" customFormat="false" ht="15.75" hidden="false" customHeight="false" outlineLevel="0" collapsed="false">
      <c r="A142" s="1"/>
      <c r="G142" s="6"/>
      <c r="I142" s="3"/>
    </row>
    <row r="143" customFormat="false" ht="15.75" hidden="false" customHeight="false" outlineLevel="0" collapsed="false">
      <c r="A143" s="1"/>
      <c r="G143" s="6"/>
      <c r="I143" s="3"/>
    </row>
    <row r="144" customFormat="false" ht="15.75" hidden="false" customHeight="false" outlineLevel="0" collapsed="false">
      <c r="A144" s="1"/>
      <c r="G144" s="6"/>
      <c r="I144" s="3"/>
    </row>
    <row r="145" customFormat="false" ht="15.75" hidden="false" customHeight="false" outlineLevel="0" collapsed="false">
      <c r="A145" s="1"/>
      <c r="G145" s="6"/>
      <c r="I145" s="3"/>
    </row>
    <row r="146" customFormat="false" ht="15.75" hidden="false" customHeight="false" outlineLevel="0" collapsed="false">
      <c r="A146" s="1"/>
      <c r="G146" s="6"/>
      <c r="I146" s="3"/>
    </row>
    <row r="147" customFormat="false" ht="15.75" hidden="false" customHeight="false" outlineLevel="0" collapsed="false">
      <c r="A147" s="1"/>
      <c r="G147" s="6"/>
      <c r="I147" s="3"/>
    </row>
    <row r="148" customFormat="false" ht="15.75" hidden="false" customHeight="false" outlineLevel="0" collapsed="false">
      <c r="A148" s="1"/>
      <c r="G148" s="6"/>
      <c r="I148" s="3"/>
    </row>
    <row r="149" customFormat="false" ht="15.75" hidden="false" customHeight="false" outlineLevel="0" collapsed="false">
      <c r="A149" s="1"/>
      <c r="G149" s="6"/>
      <c r="I149" s="3"/>
    </row>
    <row r="150" customFormat="false" ht="15.75" hidden="false" customHeight="false" outlineLevel="0" collapsed="false">
      <c r="A150" s="1"/>
      <c r="I150" s="3"/>
    </row>
    <row r="151" customFormat="false" ht="15.75" hidden="false" customHeight="false" outlineLevel="0" collapsed="false">
      <c r="A151" s="1"/>
      <c r="I151" s="3"/>
    </row>
    <row r="152" customFormat="false" ht="15.75" hidden="false" customHeight="false" outlineLevel="0" collapsed="false">
      <c r="A152" s="1"/>
      <c r="I152" s="3"/>
    </row>
    <row r="153" customFormat="false" ht="15.75" hidden="false" customHeight="false" outlineLevel="0" collapsed="false">
      <c r="A153" s="1"/>
      <c r="I153" s="3"/>
    </row>
    <row r="154" customFormat="false" ht="15.75" hidden="false" customHeight="false" outlineLevel="0" collapsed="false">
      <c r="A154" s="1"/>
      <c r="I154" s="3"/>
    </row>
    <row r="155" customFormat="false" ht="15.75" hidden="false" customHeight="false" outlineLevel="0" collapsed="false">
      <c r="A155" s="1"/>
      <c r="I155" s="3"/>
    </row>
    <row r="156" customFormat="false" ht="15.75" hidden="false" customHeight="false" outlineLevel="0" collapsed="false">
      <c r="A156" s="1"/>
      <c r="I156" s="3"/>
    </row>
    <row r="157" customFormat="false" ht="15.75" hidden="false" customHeight="false" outlineLevel="0" collapsed="false">
      <c r="A157" s="1"/>
      <c r="I157" s="3"/>
    </row>
    <row r="158" customFormat="false" ht="15.75" hidden="false" customHeight="false" outlineLevel="0" collapsed="false">
      <c r="A158" s="1"/>
      <c r="I158" s="3"/>
    </row>
    <row r="159" customFormat="false" ht="15.75" hidden="false" customHeight="false" outlineLevel="0" collapsed="false">
      <c r="A159" s="1"/>
      <c r="I159" s="3"/>
    </row>
    <row r="160" customFormat="false" ht="15.75" hidden="false" customHeight="false" outlineLevel="0" collapsed="false">
      <c r="A160" s="1"/>
      <c r="I160" s="3"/>
    </row>
    <row r="161" customFormat="false" ht="15.75" hidden="false" customHeight="false" outlineLevel="0" collapsed="false">
      <c r="A161" s="1"/>
      <c r="I161" s="3"/>
    </row>
    <row r="162" customFormat="false" ht="15.75" hidden="false" customHeight="false" outlineLevel="0" collapsed="false">
      <c r="A162" s="1"/>
      <c r="I162" s="3"/>
    </row>
    <row r="163" customFormat="false" ht="15.75" hidden="false" customHeight="false" outlineLevel="0" collapsed="false">
      <c r="A163" s="1"/>
      <c r="I163" s="3"/>
    </row>
    <row r="164" customFormat="false" ht="15.75" hidden="false" customHeight="false" outlineLevel="0" collapsed="false">
      <c r="A164" s="1"/>
    </row>
    <row r="165" customFormat="false" ht="15.75" hidden="false" customHeight="false" outlineLevel="0" collapsed="false">
      <c r="A165" s="1"/>
    </row>
    <row r="166" customFormat="false" ht="15.75" hidden="false" customHeight="false" outlineLevel="0" collapsed="false">
      <c r="A166" s="1"/>
    </row>
    <row r="167" customFormat="false" ht="15.75" hidden="false" customHeight="false" outlineLevel="0" collapsed="false">
      <c r="A167" s="1"/>
    </row>
    <row r="168" customFormat="false" ht="15.75" hidden="false" customHeight="false" outlineLevel="0" collapsed="false">
      <c r="A168" s="1"/>
    </row>
    <row r="169" customFormat="false" ht="15.75" hidden="false" customHeight="false" outlineLevel="0" collapsed="false">
      <c r="A169" s="1"/>
    </row>
    <row r="170" customFormat="false" ht="15.75" hidden="false" customHeight="false" outlineLevel="0" collapsed="false">
      <c r="A170" s="1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1996-10-17T05:27:31Z</dcterms:created>
  <dc:creator>Microsoft Corporation</dc:creator>
  <dc:description>Mihai Cheles</dc:description>
  <dc:language>es-AR</dc:language>
  <cp:lastModifiedBy>Diego</cp:lastModifiedBy>
  <dcterms:modified xsi:type="dcterms:W3CDTF">2019-03-15T17:33:00Z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