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Simulaciones\MI_4\MI_1_Trans\MI_1\"/>
    </mc:Choice>
  </mc:AlternateContent>
  <bookViews>
    <workbookView xWindow="0" yWindow="0" windowWidth="21570" windowHeight="10260" tabRatio="500"/>
  </bookViews>
  <sheets>
    <sheet name="Estimator Parameters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9" i="1" l="1"/>
  <c r="B19" i="1"/>
  <c r="B23" i="1" s="1"/>
  <c r="B24" i="1" s="1"/>
  <c r="G8" i="1"/>
  <c r="B8" i="1"/>
  <c r="B7" i="1"/>
  <c r="G14" i="1" s="1"/>
  <c r="B6" i="1"/>
  <c r="B3" i="1"/>
  <c r="G2" i="1" s="1"/>
  <c r="I2" i="1" s="1"/>
  <c r="M2" i="1"/>
  <c r="B30" i="1" l="1"/>
  <c r="B28" i="1"/>
  <c r="G11" i="1"/>
  <c r="B26" i="1"/>
  <c r="G9" i="1" s="1"/>
  <c r="M3" i="1"/>
  <c r="G4" i="1"/>
  <c r="G6" i="1"/>
  <c r="G13" i="1"/>
  <c r="G10" i="1"/>
  <c r="G7" i="1"/>
  <c r="G3" i="1" l="1"/>
  <c r="I3" i="1" s="1"/>
  <c r="B27" i="1"/>
  <c r="B29" i="1"/>
  <c r="G5" i="1" s="1"/>
  <c r="I5" i="1" s="1"/>
</calcChain>
</file>

<file path=xl/sharedStrings.xml><?xml version="1.0" encoding="utf-8"?>
<sst xmlns="http://schemas.openxmlformats.org/spreadsheetml/2006/main" count="72" uniqueCount="56">
  <si>
    <t>Inverter</t>
  </si>
  <si>
    <t>Estimator parameters</t>
  </si>
  <si>
    <t>Predivision</t>
  </si>
  <si>
    <t>Control Parameter</t>
  </si>
  <si>
    <t>************</t>
  </si>
  <si>
    <t>NORM_RS</t>
  </si>
  <si>
    <t>ImrRef=</t>
  </si>
  <si>
    <t>A</t>
  </si>
  <si>
    <t>U0=</t>
  </si>
  <si>
    <t>V</t>
  </si>
  <si>
    <t>NORM_LSDT</t>
  </si>
  <si>
    <t>PsiRef=</t>
  </si>
  <si>
    <t>Vs</t>
  </si>
  <si>
    <t>Peak Voltage</t>
  </si>
  <si>
    <t>MAGNETIZING_CURRENT</t>
  </si>
  <si>
    <t>Peak Current</t>
  </si>
  <si>
    <t>NORM_INVPSI</t>
  </si>
  <si>
    <t>Tesd</t>
  </si>
  <si>
    <t>s</t>
  </si>
  <si>
    <t>I0=</t>
  </si>
  <si>
    <t>NORM_INVTR</t>
  </si>
  <si>
    <t>Tsample=</t>
  </si>
  <si>
    <t>NORM_DELTAT</t>
  </si>
  <si>
    <t>Tspeed</t>
  </si>
  <si>
    <t>Eps0=</t>
  </si>
  <si>
    <t>rad</t>
  </si>
  <si>
    <t>KFILTER_ESDQ</t>
  </si>
  <si>
    <t>Omega0=</t>
  </si>
  <si>
    <t>rad/s</t>
  </si>
  <si>
    <t>NORM_RRINVTR</t>
  </si>
  <si>
    <t>KFILTER_VELESTIM</t>
  </si>
  <si>
    <t>Motor</t>
  </si>
  <si>
    <t>NORM_INVTR2</t>
  </si>
  <si>
    <t>NOMINAL_CURRENT</t>
  </si>
  <si>
    <t>D_ILIMIT_LS</t>
  </si>
  <si>
    <t>NOMINAL_SPEED</t>
  </si>
  <si>
    <t>RPM</t>
  </si>
  <si>
    <t>D_ILIMIT_HS</t>
  </si>
  <si>
    <t>MAXIMUM_SPEED</t>
  </si>
  <si>
    <t>NOPOLEPAIRS</t>
  </si>
  <si>
    <t>Optimising</t>
  </si>
  <si>
    <t>Inverter parameter</t>
  </si>
  <si>
    <t>Motor parameter</t>
  </si>
  <si>
    <t>Ls=</t>
  </si>
  <si>
    <t>H</t>
  </si>
  <si>
    <t>Constant to set in "estim.h"</t>
  </si>
  <si>
    <t>Rs=</t>
  </si>
  <si>
    <t>Ohm</t>
  </si>
  <si>
    <t>Rr=</t>
  </si>
  <si>
    <t>L0=</t>
  </si>
  <si>
    <t>Lr=</t>
  </si>
  <si>
    <t>Tr=</t>
  </si>
  <si>
    <t>CosinusPhi=</t>
  </si>
  <si>
    <t>Sigma=</t>
  </si>
  <si>
    <t>Sigmas=</t>
  </si>
  <si>
    <t>Sigmar=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</si>
</sst>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"/>
  </numFmts>
  <fonts count="7" x14ac:knownFonts="1">
    <font>
      <sz val="10"/>
      <name val="Arial"/>
      <charset val="1"/>
    </font>
    <font>
      <b/>
      <sz val="12"/>
      <name val="Arial"/>
      <family val="2"/>
      <charset val="1"/>
    </font>
    <font>
      <b/>
      <sz val="12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0000"/>
      <name val="Arial"/>
      <family val="2"/>
      <charset val="1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92D050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1" fontId="4" fillId="0" borderId="0" xfId="0" applyNumberFormat="1" applyFont="1"/>
    <xf numFmtId="1" fontId="0" fillId="0" borderId="0" xfId="0" applyNumberFormat="1"/>
    <xf numFmtId="1" fontId="0" fillId="2" borderId="0" xfId="0" applyNumberFormat="1" applyFill="1"/>
    <xf numFmtId="164" fontId="0" fillId="3" borderId="0" xfId="0" applyNumberFormat="1" applyFill="1"/>
    <xf numFmtId="165" fontId="0" fillId="4" borderId="0" xfId="0" applyNumberFormat="1" applyFill="1"/>
    <xf numFmtId="1" fontId="4" fillId="2" borderId="0" xfId="0" applyNumberFormat="1" applyFont="1" applyFill="1"/>
    <xf numFmtId="0" fontId="0" fillId="4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164" fontId="0" fillId="0" borderId="0" xfId="0" applyNumberFormat="1" applyFont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64" fontId="0" fillId="6" borderId="0" xfId="0" applyNumberFormat="1" applyFill="1"/>
    <xf numFmtId="0" fontId="2" fillId="0" borderId="0" xfId="0" applyFont="1" applyBorder="1"/>
    <xf numFmtId="1" fontId="0" fillId="0" borderId="0" xfId="0" applyNumberFormat="1" applyBorder="1"/>
    <xf numFmtId="0" fontId="0" fillId="0" borderId="0" xfId="0" applyBorder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164" fontId="0" fillId="5" borderId="0" xfId="0" applyNumberFormat="1" applyFill="1"/>
    <xf numFmtId="0" fontId="6" fillId="0" borderId="0" xfId="0" applyFont="1" applyBorder="1" applyAlignment="1">
      <alignment horizontal="left"/>
    </xf>
    <xf numFmtId="164" fontId="0" fillId="5" borderId="0" xfId="0" applyNumberFormat="1" applyFont="1" applyFill="1"/>
    <xf numFmtId="0" fontId="3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tabSelected="1" zoomScale="85" zoomScaleNormal="85" workbookViewId="0">
      <selection activeCell="H2" sqref="H2"/>
    </sheetView>
  </sheetViews>
  <sheetFormatPr baseColWidth="10" defaultColWidth="9.140625" defaultRowHeight="12.75" x14ac:dyDescent="0.2"/>
  <cols>
    <col min="1" max="1" width="28.140625" customWidth="1"/>
    <col min="2" max="2" width="12.5703125" customWidth="1"/>
    <col min="3" max="3" width="5.140625" customWidth="1"/>
    <col min="4" max="4" width="11.7109375" customWidth="1"/>
    <col min="5" max="5" width="10.42578125" customWidth="1"/>
    <col min="6" max="6" width="30.5703125" customWidth="1"/>
    <col min="7" max="7" width="12" customWidth="1"/>
    <col min="8" max="8" width="11.42578125" customWidth="1"/>
    <col min="9" max="9" width="21.28515625" customWidth="1"/>
    <col min="10" max="10" width="8.5703125" customWidth="1"/>
    <col min="11" max="11" width="4" customWidth="1"/>
    <col min="12" max="1025" width="11.42578125" customWidth="1"/>
  </cols>
  <sheetData>
    <row r="1" spans="1:14" ht="15.75" x14ac:dyDescent="0.25">
      <c r="A1" s="1" t="s">
        <v>0</v>
      </c>
      <c r="B1" s="2"/>
      <c r="F1" s="3" t="s">
        <v>1</v>
      </c>
      <c r="H1" s="4" t="s">
        <v>2</v>
      </c>
      <c r="L1" s="3" t="s">
        <v>3</v>
      </c>
    </row>
    <row r="2" spans="1:14" ht="15.75" x14ac:dyDescent="0.25">
      <c r="A2" s="1" t="s">
        <v>4</v>
      </c>
      <c r="B2" s="2"/>
      <c r="F2" s="3" t="s">
        <v>5</v>
      </c>
      <c r="G2" s="5">
        <f>B20/B3*B6*2^15</f>
        <v>8156.8914285714282</v>
      </c>
      <c r="H2" s="6">
        <v>16</v>
      </c>
      <c r="I2" s="7">
        <f>G2/H2</f>
        <v>509.80571428571426</v>
      </c>
      <c r="L2" s="1" t="s">
        <v>6</v>
      </c>
      <c r="M2" s="8">
        <f>1*B13*0.35</f>
        <v>17.5</v>
      </c>
      <c r="N2" t="s">
        <v>7</v>
      </c>
    </row>
    <row r="3" spans="1:14" ht="15.75" x14ac:dyDescent="0.25">
      <c r="A3" s="1" t="s">
        <v>8</v>
      </c>
      <c r="B3" s="2">
        <f>B4/2^15</f>
        <v>1.28173828125E-3</v>
      </c>
      <c r="C3" t="s">
        <v>9</v>
      </c>
      <c r="D3" s="2"/>
      <c r="F3" s="3" t="s">
        <v>10</v>
      </c>
      <c r="G3" s="5">
        <f>2^15*B28*B19*B6/B3/B7</f>
        <v>467858.34380608494</v>
      </c>
      <c r="H3" s="6">
        <v>256</v>
      </c>
      <c r="I3" s="7">
        <f>G3/H3</f>
        <v>1827.5716554925193</v>
      </c>
      <c r="L3" s="1" t="s">
        <v>11</v>
      </c>
      <c r="M3" s="2">
        <f>B22*M2*2^15*B6</f>
        <v>6.9824999999999999</v>
      </c>
      <c r="N3" t="s">
        <v>12</v>
      </c>
    </row>
    <row r="4" spans="1:14" ht="15.75" x14ac:dyDescent="0.25">
      <c r="A4" s="1" t="s">
        <v>13</v>
      </c>
      <c r="B4" s="9">
        <v>42</v>
      </c>
      <c r="C4" t="s">
        <v>9</v>
      </c>
      <c r="F4" s="1" t="s">
        <v>14</v>
      </c>
      <c r="G4" s="10">
        <f>M2/B6</f>
        <v>3822.9333333333334</v>
      </c>
      <c r="H4" s="6"/>
      <c r="I4" s="6"/>
      <c r="L4" s="3"/>
    </row>
    <row r="5" spans="1:14" ht="15.75" x14ac:dyDescent="0.25">
      <c r="A5" s="1" t="s">
        <v>15</v>
      </c>
      <c r="B5" s="11">
        <v>150</v>
      </c>
      <c r="C5" s="12" t="s">
        <v>7</v>
      </c>
      <c r="D5" s="2"/>
      <c r="F5" s="13" t="s">
        <v>16</v>
      </c>
      <c r="G5" s="5">
        <f>(1+B29)*B3/(M3*B9)*2^15</f>
        <v>63.972931175024463</v>
      </c>
      <c r="H5" s="6">
        <v>1</v>
      </c>
      <c r="I5" s="7">
        <f>G5/H5</f>
        <v>63.972931175024463</v>
      </c>
      <c r="L5" s="3" t="s">
        <v>17</v>
      </c>
      <c r="M5" s="14">
        <v>5.0000000000000001E-3</v>
      </c>
      <c r="N5" t="s">
        <v>18</v>
      </c>
    </row>
    <row r="6" spans="1:14" ht="15.75" x14ac:dyDescent="0.25">
      <c r="A6" s="1" t="s">
        <v>19</v>
      </c>
      <c r="B6" s="2">
        <f>B5/2^15</f>
        <v>4.57763671875E-3</v>
      </c>
      <c r="C6" t="s">
        <v>7</v>
      </c>
      <c r="D6" s="2"/>
      <c r="F6" s="3" t="s">
        <v>20</v>
      </c>
      <c r="G6" s="10">
        <f>2^15*B7/B26</f>
        <v>22.147007348731787</v>
      </c>
      <c r="H6" s="6"/>
      <c r="L6" s="3"/>
    </row>
    <row r="7" spans="1:14" ht="15.75" x14ac:dyDescent="0.25">
      <c r="A7" s="1" t="s">
        <v>21</v>
      </c>
      <c r="B7" s="2">
        <f>1/18540</f>
        <v>5.3937432578209278E-5</v>
      </c>
      <c r="C7" t="s">
        <v>18</v>
      </c>
      <c r="D7" s="2"/>
      <c r="F7" s="3" t="s">
        <v>22</v>
      </c>
      <c r="G7" s="10">
        <f>2^15*B7*B9/B8</f>
        <v>1805.0669079002837</v>
      </c>
      <c r="H7" s="6"/>
      <c r="L7" s="3" t="s">
        <v>23</v>
      </c>
      <c r="M7" s="14">
        <v>1.5E-3</v>
      </c>
      <c r="N7" t="s">
        <v>18</v>
      </c>
    </row>
    <row r="8" spans="1:14" ht="15.75" x14ac:dyDescent="0.25">
      <c r="A8" s="1" t="s">
        <v>24</v>
      </c>
      <c r="B8" s="2">
        <f>3.1415/2^15</f>
        <v>9.5870971679687506E-5</v>
      </c>
      <c r="C8" t="s">
        <v>25</v>
      </c>
      <c r="D8" s="2"/>
      <c r="F8" s="3" t="s">
        <v>26</v>
      </c>
      <c r="G8" s="10">
        <f>2^15*8/7*B7/M5</f>
        <v>403.98212359377402</v>
      </c>
      <c r="H8" s="6"/>
      <c r="I8" s="3"/>
    </row>
    <row r="9" spans="1:14" ht="15.75" x14ac:dyDescent="0.25">
      <c r="A9" s="1" t="s">
        <v>27</v>
      </c>
      <c r="B9" s="2">
        <f>0.935*2*3.14159265/60</f>
        <v>9.7912970925000009E-2</v>
      </c>
      <c r="C9" t="s">
        <v>28</v>
      </c>
      <c r="F9" s="13" t="s">
        <v>29</v>
      </c>
      <c r="G9" s="10">
        <f>2^15*B6/B9/B26/G4</f>
        <v>5.0214500932463579</v>
      </c>
      <c r="H9" s="6"/>
      <c r="I9" s="3"/>
    </row>
    <row r="10" spans="1:14" ht="15.75" x14ac:dyDescent="0.25">
      <c r="F10" s="3" t="s">
        <v>30</v>
      </c>
      <c r="G10" s="10">
        <f>2^15*B7/M7</f>
        <v>1178.2811938151744</v>
      </c>
      <c r="H10" s="6"/>
      <c r="I10" s="3"/>
    </row>
    <row r="11" spans="1:14" ht="15.75" x14ac:dyDescent="0.25">
      <c r="A11" s="1" t="s">
        <v>31</v>
      </c>
      <c r="D11" s="15"/>
      <c r="F11" s="3" t="s">
        <v>32</v>
      </c>
      <c r="G11" s="10">
        <f>B21/B24/B9</f>
        <v>127.97779295427519</v>
      </c>
      <c r="H11" s="6"/>
      <c r="I11" s="3"/>
    </row>
    <row r="12" spans="1:14" ht="15.75" x14ac:dyDescent="0.25">
      <c r="A12" s="1" t="s">
        <v>4</v>
      </c>
      <c r="B12" s="2"/>
      <c r="D12" s="2"/>
      <c r="H12" s="6"/>
      <c r="I12" s="3"/>
    </row>
    <row r="13" spans="1:14" ht="15.75" x14ac:dyDescent="0.25">
      <c r="A13" s="1" t="s">
        <v>33</v>
      </c>
      <c r="B13" s="2">
        <v>50</v>
      </c>
      <c r="C13" t="s">
        <v>7</v>
      </c>
      <c r="D13" s="2"/>
      <c r="F13" s="3" t="s">
        <v>34</v>
      </c>
      <c r="G13" s="6">
        <f>B14*2/60*B16*B7*2^15*8</f>
        <v>1413.9374325782094</v>
      </c>
      <c r="I13" s="3"/>
    </row>
    <row r="14" spans="1:14" ht="15.75" x14ac:dyDescent="0.25">
      <c r="A14" s="1" t="s">
        <v>35</v>
      </c>
      <c r="B14">
        <v>1500</v>
      </c>
      <c r="C14" t="s">
        <v>36</v>
      </c>
      <c r="F14" s="1" t="s">
        <v>37</v>
      </c>
      <c r="G14" s="6">
        <f>B15*2/60*B16*B7*2^15</f>
        <v>212.0906148867314</v>
      </c>
      <c r="I14" s="3"/>
    </row>
    <row r="15" spans="1:14" ht="15.75" x14ac:dyDescent="0.25">
      <c r="A15" s="1" t="s">
        <v>38</v>
      </c>
      <c r="B15">
        <v>1800</v>
      </c>
      <c r="C15" t="s">
        <v>36</v>
      </c>
      <c r="D15" s="2"/>
      <c r="F15" s="3"/>
      <c r="G15" s="6"/>
      <c r="I15" s="3"/>
    </row>
    <row r="16" spans="1:14" ht="15.75" x14ac:dyDescent="0.25">
      <c r="A16" s="1" t="s">
        <v>39</v>
      </c>
      <c r="B16">
        <v>2</v>
      </c>
      <c r="D16" s="2"/>
      <c r="F16" s="3"/>
      <c r="G16" s="16"/>
      <c r="H16" t="s">
        <v>40</v>
      </c>
      <c r="I16" s="3"/>
    </row>
    <row r="17" spans="1:12" ht="15.75" x14ac:dyDescent="0.25">
      <c r="A17" s="1"/>
      <c r="D17" s="2"/>
      <c r="F17" s="3"/>
      <c r="G17" s="17"/>
      <c r="H17" t="s">
        <v>41</v>
      </c>
      <c r="I17" s="3"/>
    </row>
    <row r="18" spans="1:12" ht="15.75" x14ac:dyDescent="0.25">
      <c r="F18" s="3"/>
      <c r="G18" s="18"/>
      <c r="H18" t="s">
        <v>42</v>
      </c>
      <c r="I18" s="3"/>
    </row>
    <row r="19" spans="1:12" ht="15.75" x14ac:dyDescent="0.25">
      <c r="A19" s="1" t="s">
        <v>43</v>
      </c>
      <c r="B19" s="19">
        <f>0.00011+B22</f>
        <v>2.7699999999999999E-3</v>
      </c>
      <c r="C19" t="s">
        <v>44</v>
      </c>
      <c r="F19" s="3"/>
      <c r="G19" s="7"/>
      <c r="H19" t="s">
        <v>45</v>
      </c>
      <c r="I19" s="3"/>
    </row>
    <row r="20" spans="1:12" ht="15.75" x14ac:dyDescent="0.25">
      <c r="A20" s="1" t="s">
        <v>46</v>
      </c>
      <c r="B20" s="19">
        <v>6.9699999999999998E-2</v>
      </c>
      <c r="C20" t="s">
        <v>47</v>
      </c>
      <c r="F20" s="3"/>
      <c r="G20" s="6"/>
      <c r="I20" s="3"/>
    </row>
    <row r="21" spans="1:12" ht="15.75" x14ac:dyDescent="0.25">
      <c r="A21" s="1" t="s">
        <v>48</v>
      </c>
      <c r="B21" s="19">
        <v>3.4709999999999998E-2</v>
      </c>
      <c r="C21" t="s">
        <v>47</v>
      </c>
      <c r="D21" s="2"/>
      <c r="F21" s="20"/>
      <c r="G21" s="21"/>
      <c r="H21" s="22"/>
      <c r="I21" s="20"/>
      <c r="J21" s="22"/>
      <c r="K21" s="22"/>
      <c r="L21" s="22"/>
    </row>
    <row r="22" spans="1:12" ht="15.75" x14ac:dyDescent="0.25">
      <c r="A22" s="1" t="s">
        <v>49</v>
      </c>
      <c r="B22" s="19">
        <v>2.66E-3</v>
      </c>
      <c r="C22" t="s">
        <v>44</v>
      </c>
      <c r="D22" s="2"/>
      <c r="F22" s="3" t="s">
        <v>16</v>
      </c>
      <c r="G22" s="21"/>
      <c r="H22" s="22"/>
      <c r="I22" s="20"/>
      <c r="J22" s="22"/>
      <c r="K22" s="22"/>
      <c r="L22" s="22"/>
    </row>
    <row r="23" spans="1:12" ht="15.75" x14ac:dyDescent="0.25">
      <c r="A23" s="1" t="s">
        <v>43</v>
      </c>
      <c r="B23" s="19">
        <f>B19</f>
        <v>2.7699999999999999E-3</v>
      </c>
      <c r="C23" t="s">
        <v>44</v>
      </c>
      <c r="D23" s="2"/>
      <c r="F23" s="3" t="s">
        <v>29</v>
      </c>
      <c r="G23" s="23"/>
      <c r="H23" s="22"/>
      <c r="I23" s="20"/>
      <c r="J23" s="22"/>
      <c r="K23" s="22"/>
      <c r="L23" s="22"/>
    </row>
    <row r="24" spans="1:12" ht="15.75" x14ac:dyDescent="0.25">
      <c r="A24" s="1" t="s">
        <v>50</v>
      </c>
      <c r="B24" s="19">
        <f>B23</f>
        <v>2.7699999999999999E-3</v>
      </c>
      <c r="C24" t="s">
        <v>44</v>
      </c>
      <c r="D24" s="2"/>
      <c r="F24" s="24"/>
      <c r="G24" s="23"/>
      <c r="H24" s="22"/>
      <c r="I24" s="20"/>
      <c r="J24" s="22"/>
      <c r="K24" s="22"/>
      <c r="L24" s="22"/>
    </row>
    <row r="25" spans="1:12" ht="15.75" x14ac:dyDescent="0.25">
      <c r="D25" s="2"/>
      <c r="F25" s="25"/>
      <c r="G25" s="23"/>
      <c r="H25" s="22"/>
      <c r="I25" s="20"/>
      <c r="J25" s="22"/>
      <c r="K25" s="22"/>
      <c r="L25" s="22"/>
    </row>
    <row r="26" spans="1:12" ht="15.75" x14ac:dyDescent="0.25">
      <c r="A26" s="1" t="s">
        <v>51</v>
      </c>
      <c r="B26" s="26">
        <f>B24/B21</f>
        <v>7.9804091040046099E-2</v>
      </c>
      <c r="C26" t="s">
        <v>18</v>
      </c>
      <c r="D26" s="2"/>
      <c r="F26" s="27"/>
      <c r="G26" s="23"/>
      <c r="H26" s="22"/>
      <c r="I26" s="20"/>
      <c r="J26" s="22"/>
      <c r="K26" s="22"/>
      <c r="L26" s="22"/>
    </row>
    <row r="27" spans="1:12" ht="15.75" x14ac:dyDescent="0.25">
      <c r="A27" s="1" t="s">
        <v>52</v>
      </c>
      <c r="B27" s="28">
        <f>(1-B28)/(1+B28)</f>
        <v>0.85555367463906573</v>
      </c>
      <c r="D27" s="2"/>
      <c r="F27" s="29"/>
      <c r="G27" s="22"/>
      <c r="H27" s="22"/>
      <c r="I27" s="20"/>
      <c r="J27" s="22"/>
      <c r="K27" s="22"/>
      <c r="L27" s="22"/>
    </row>
    <row r="28" spans="1:12" ht="15.75" x14ac:dyDescent="0.25">
      <c r="A28" s="1" t="s">
        <v>53</v>
      </c>
      <c r="B28" s="2">
        <f>1-B22*B22/B24/B24</f>
        <v>7.7845403954176273E-2</v>
      </c>
      <c r="D28" s="2"/>
      <c r="F28" s="29"/>
      <c r="G28" s="22"/>
      <c r="H28" s="22"/>
      <c r="I28" s="20"/>
      <c r="J28" s="22"/>
      <c r="K28" s="22"/>
      <c r="L28" s="22"/>
    </row>
    <row r="29" spans="1:12" ht="15.75" x14ac:dyDescent="0.25">
      <c r="A29" s="1" t="s">
        <v>54</v>
      </c>
      <c r="B29" s="2">
        <f>1/SQRT(1-B28)-1</f>
        <v>4.1353383458646586E-2</v>
      </c>
      <c r="D29" s="2"/>
      <c r="F29" s="30"/>
      <c r="G29" s="23"/>
      <c r="H29" s="22"/>
      <c r="I29" s="20"/>
      <c r="J29" s="22"/>
      <c r="K29" s="22"/>
      <c r="L29" s="22"/>
    </row>
    <row r="30" spans="1:12" ht="15.75" x14ac:dyDescent="0.25">
      <c r="A30" s="1" t="s">
        <v>55</v>
      </c>
      <c r="B30" s="2">
        <f>B24/B22-1</f>
        <v>4.1353383458646586E-2</v>
      </c>
      <c r="F30" s="29"/>
      <c r="G30" s="23"/>
      <c r="H30" s="22"/>
      <c r="I30" s="20"/>
      <c r="J30" s="22"/>
      <c r="K30" s="22"/>
      <c r="L30" s="22"/>
    </row>
    <row r="31" spans="1:12" ht="15.75" x14ac:dyDescent="0.25">
      <c r="F31" s="3"/>
      <c r="G31" s="6"/>
      <c r="I31" s="3"/>
    </row>
    <row r="32" spans="1:12" ht="15.75" x14ac:dyDescent="0.25">
      <c r="F32" s="3"/>
      <c r="G32" s="6"/>
      <c r="I32" s="3"/>
    </row>
    <row r="33" spans="1:9" ht="15.75" x14ac:dyDescent="0.25">
      <c r="A33" s="1"/>
      <c r="F33" s="3"/>
      <c r="G33" s="6"/>
      <c r="I33" s="3"/>
    </row>
    <row r="34" spans="1:9" ht="15.75" x14ac:dyDescent="0.25">
      <c r="A34" s="1"/>
      <c r="F34" s="3"/>
      <c r="G34" s="6"/>
      <c r="I34" s="3"/>
    </row>
    <row r="35" spans="1:9" ht="15.75" x14ac:dyDescent="0.25">
      <c r="A35" s="1"/>
      <c r="B35" s="2"/>
      <c r="F35" s="3"/>
      <c r="G35" s="6"/>
      <c r="I35" s="3"/>
    </row>
    <row r="36" spans="1:9" ht="15.75" x14ac:dyDescent="0.25">
      <c r="A36" s="1"/>
      <c r="B36" s="2"/>
      <c r="F36" s="3"/>
      <c r="G36" s="6"/>
      <c r="I36" s="3"/>
    </row>
    <row r="37" spans="1:9" ht="15.75" x14ac:dyDescent="0.25">
      <c r="A37" s="1"/>
      <c r="B37" s="2"/>
      <c r="F37" s="3"/>
      <c r="G37" s="6"/>
      <c r="I37" s="3"/>
    </row>
    <row r="38" spans="1:9" ht="15.75" x14ac:dyDescent="0.25">
      <c r="A38" s="1"/>
      <c r="B38" s="2"/>
      <c r="F38" s="3"/>
      <c r="G38" s="3"/>
      <c r="I38" s="3"/>
    </row>
    <row r="39" spans="1:9" ht="15.75" x14ac:dyDescent="0.25">
      <c r="A39" s="1"/>
      <c r="B39" s="2"/>
      <c r="F39" s="3"/>
      <c r="G39" s="3"/>
      <c r="I39" s="3"/>
    </row>
    <row r="40" spans="1:9" ht="15.75" x14ac:dyDescent="0.25">
      <c r="A40" s="1"/>
      <c r="B40" s="2"/>
      <c r="F40" s="3"/>
      <c r="G40" s="3"/>
      <c r="I40" s="3"/>
    </row>
    <row r="41" spans="1:9" ht="15.75" x14ac:dyDescent="0.25">
      <c r="A41" s="1"/>
      <c r="B41" s="2"/>
      <c r="I41" s="3"/>
    </row>
    <row r="42" spans="1:9" ht="15.75" x14ac:dyDescent="0.25">
      <c r="A42" s="1"/>
      <c r="B42" s="2"/>
      <c r="F42" s="3"/>
      <c r="G42" s="6"/>
      <c r="I42" s="3"/>
    </row>
    <row r="43" spans="1:9" ht="15.75" x14ac:dyDescent="0.25">
      <c r="A43" s="1"/>
      <c r="B43" s="2"/>
      <c r="F43" s="3"/>
      <c r="G43" s="6"/>
      <c r="I43" s="3"/>
    </row>
    <row r="44" spans="1:9" ht="15.75" x14ac:dyDescent="0.25">
      <c r="A44" s="1"/>
      <c r="B44" s="2"/>
      <c r="F44" s="3"/>
      <c r="G44" s="6"/>
      <c r="I44" s="3"/>
    </row>
    <row r="45" spans="1:9" ht="15.75" x14ac:dyDescent="0.25">
      <c r="A45" s="1"/>
      <c r="B45" s="2"/>
      <c r="F45" s="3"/>
      <c r="G45" s="6"/>
      <c r="I45" s="3"/>
    </row>
    <row r="46" spans="1:9" ht="15.75" x14ac:dyDescent="0.25">
      <c r="A46" s="1"/>
      <c r="B46" s="2"/>
      <c r="F46" s="3"/>
      <c r="G46" s="6"/>
      <c r="I46" s="3"/>
    </row>
    <row r="47" spans="1:9" ht="15.75" x14ac:dyDescent="0.25">
      <c r="A47" s="1"/>
      <c r="B47" s="2"/>
      <c r="F47" s="3"/>
      <c r="G47" s="6"/>
      <c r="I47" s="3"/>
    </row>
    <row r="48" spans="1:9" ht="15.75" x14ac:dyDescent="0.25">
      <c r="A48" s="1"/>
      <c r="B48" s="2"/>
      <c r="F48" s="3"/>
      <c r="G48" s="6"/>
      <c r="I48" s="3"/>
    </row>
    <row r="49" spans="1:9" ht="15.75" x14ac:dyDescent="0.25">
      <c r="A49" s="1"/>
      <c r="B49" s="2"/>
      <c r="F49" s="3"/>
      <c r="G49" s="6"/>
      <c r="I49" s="3"/>
    </row>
    <row r="50" spans="1:9" ht="15.75" x14ac:dyDescent="0.25">
      <c r="A50" s="1"/>
      <c r="B50" s="2"/>
      <c r="F50" s="3"/>
      <c r="G50" s="6"/>
      <c r="I50" s="3"/>
    </row>
    <row r="51" spans="1:9" ht="15.75" x14ac:dyDescent="0.25">
      <c r="A51" s="1"/>
      <c r="B51" s="2"/>
      <c r="F51" s="3"/>
      <c r="G51" s="6"/>
      <c r="I51" s="3"/>
    </row>
    <row r="52" spans="1:9" ht="15.75" x14ac:dyDescent="0.25">
      <c r="A52" s="1"/>
      <c r="B52" s="2"/>
      <c r="F52" s="3"/>
      <c r="G52" s="6"/>
      <c r="I52" s="3"/>
    </row>
    <row r="53" spans="1:9" ht="15.75" x14ac:dyDescent="0.25">
      <c r="A53" s="1"/>
      <c r="B53" s="2"/>
      <c r="F53" s="3"/>
      <c r="G53" s="6"/>
      <c r="I53" s="3"/>
    </row>
    <row r="54" spans="1:9" ht="15.75" x14ac:dyDescent="0.25">
      <c r="A54" s="1"/>
      <c r="B54" s="2"/>
      <c r="F54" s="3"/>
      <c r="G54" s="6"/>
      <c r="I54" s="3"/>
    </row>
    <row r="55" spans="1:9" ht="15.75" x14ac:dyDescent="0.25">
      <c r="A55" s="1"/>
      <c r="B55" s="2"/>
      <c r="F55" s="3"/>
      <c r="G55" s="6"/>
      <c r="I55" s="3"/>
    </row>
    <row r="56" spans="1:9" ht="15.75" x14ac:dyDescent="0.25">
      <c r="A56" s="1"/>
      <c r="B56" s="2"/>
      <c r="F56" s="3"/>
      <c r="G56" s="6"/>
      <c r="I56" s="3"/>
    </row>
    <row r="57" spans="1:9" ht="15.75" x14ac:dyDescent="0.25">
      <c r="A57" s="1"/>
      <c r="B57" s="2"/>
      <c r="F57" s="3"/>
      <c r="G57" s="6"/>
      <c r="I57" s="3"/>
    </row>
    <row r="58" spans="1:9" ht="15.75" x14ac:dyDescent="0.25">
      <c r="A58" s="1"/>
      <c r="B58" s="2"/>
      <c r="F58" s="3"/>
      <c r="G58" s="6"/>
      <c r="I58" s="3"/>
    </row>
    <row r="59" spans="1:9" ht="15.75" x14ac:dyDescent="0.25">
      <c r="A59" s="1"/>
      <c r="B59" s="2"/>
      <c r="F59" s="3"/>
      <c r="G59" s="6"/>
      <c r="I59" s="3"/>
    </row>
    <row r="60" spans="1:9" ht="15.75" x14ac:dyDescent="0.25">
      <c r="A60" s="1"/>
      <c r="B60" s="2"/>
      <c r="F60" s="3"/>
      <c r="G60" s="6"/>
      <c r="I60" s="3"/>
    </row>
    <row r="61" spans="1:9" ht="15.75" x14ac:dyDescent="0.25">
      <c r="A61" s="1"/>
      <c r="B61" s="2"/>
      <c r="F61" s="3"/>
      <c r="G61" s="6"/>
      <c r="I61" s="3"/>
    </row>
    <row r="62" spans="1:9" ht="15.75" x14ac:dyDescent="0.25">
      <c r="A62" s="1"/>
      <c r="B62" s="2"/>
      <c r="F62" s="3"/>
      <c r="G62" s="6"/>
      <c r="I62" s="3"/>
    </row>
    <row r="63" spans="1:9" ht="15.75" x14ac:dyDescent="0.25">
      <c r="A63" s="1"/>
      <c r="B63" s="2"/>
      <c r="F63" s="3"/>
      <c r="G63" s="6"/>
      <c r="I63" s="3"/>
    </row>
    <row r="64" spans="1:9" ht="15.75" x14ac:dyDescent="0.25">
      <c r="A64" s="1"/>
      <c r="B64" s="2"/>
      <c r="F64" s="3"/>
      <c r="G64" s="6"/>
      <c r="I64" s="3"/>
    </row>
    <row r="65" spans="1:9" ht="15.75" x14ac:dyDescent="0.25">
      <c r="A65" s="1"/>
      <c r="B65" s="2"/>
      <c r="F65" s="3"/>
      <c r="G65" s="6"/>
      <c r="I65" s="3"/>
    </row>
    <row r="66" spans="1:9" ht="15.75" x14ac:dyDescent="0.25">
      <c r="A66" s="1"/>
      <c r="B66" s="2"/>
      <c r="F66" s="3"/>
      <c r="G66" s="6"/>
      <c r="I66" s="3"/>
    </row>
    <row r="67" spans="1:9" ht="15.75" x14ac:dyDescent="0.25">
      <c r="A67" s="1"/>
      <c r="B67" s="2"/>
      <c r="F67" s="3"/>
      <c r="G67" s="6"/>
      <c r="I67" s="3"/>
    </row>
    <row r="68" spans="1:9" ht="15.75" x14ac:dyDescent="0.25">
      <c r="A68" s="1"/>
      <c r="B68" s="2"/>
      <c r="F68" s="3"/>
      <c r="G68" s="6"/>
      <c r="I68" s="3"/>
    </row>
    <row r="69" spans="1:9" ht="15.75" x14ac:dyDescent="0.25">
      <c r="A69" s="1"/>
      <c r="B69" s="2"/>
      <c r="F69" s="3"/>
      <c r="G69" s="6"/>
      <c r="I69" s="3"/>
    </row>
    <row r="70" spans="1:9" ht="15.75" x14ac:dyDescent="0.25">
      <c r="A70" s="1"/>
      <c r="B70" s="2"/>
      <c r="F70" s="3"/>
      <c r="G70" s="6"/>
      <c r="I70" s="3"/>
    </row>
    <row r="71" spans="1:9" ht="15.75" x14ac:dyDescent="0.25">
      <c r="A71" s="1"/>
      <c r="B71" s="2"/>
      <c r="F71" s="3"/>
      <c r="G71" s="6"/>
      <c r="I71" s="3"/>
    </row>
    <row r="72" spans="1:9" ht="15.75" x14ac:dyDescent="0.25">
      <c r="A72" s="1"/>
      <c r="B72" s="2"/>
      <c r="F72" s="3"/>
      <c r="G72" s="6"/>
      <c r="I72" s="3"/>
    </row>
    <row r="73" spans="1:9" ht="15.75" x14ac:dyDescent="0.25">
      <c r="A73" s="1"/>
      <c r="B73" s="2"/>
      <c r="F73" s="3"/>
      <c r="G73" s="6"/>
      <c r="I73" s="3"/>
    </row>
    <row r="74" spans="1:9" ht="15.75" x14ac:dyDescent="0.25">
      <c r="A74" s="1"/>
      <c r="B74" s="2"/>
      <c r="F74" s="3"/>
      <c r="G74" s="6"/>
      <c r="I74" s="3"/>
    </row>
    <row r="75" spans="1:9" ht="15.75" x14ac:dyDescent="0.25">
      <c r="A75" s="1"/>
      <c r="B75" s="2"/>
      <c r="F75" s="3"/>
      <c r="G75" s="6"/>
      <c r="I75" s="3"/>
    </row>
    <row r="76" spans="1:9" ht="15.75" x14ac:dyDescent="0.25">
      <c r="A76" s="1"/>
      <c r="B76" s="2"/>
      <c r="F76" s="3"/>
      <c r="G76" s="6"/>
      <c r="I76" s="3"/>
    </row>
    <row r="77" spans="1:9" ht="15.75" x14ac:dyDescent="0.25">
      <c r="A77" s="1"/>
      <c r="B77" s="2"/>
      <c r="F77" s="3"/>
      <c r="G77" s="6"/>
      <c r="I77" s="3"/>
    </row>
    <row r="78" spans="1:9" ht="15.75" x14ac:dyDescent="0.25">
      <c r="A78" s="1"/>
      <c r="B78" s="2"/>
      <c r="F78" s="3"/>
      <c r="G78" s="6"/>
      <c r="I78" s="3"/>
    </row>
    <row r="79" spans="1:9" ht="15.75" x14ac:dyDescent="0.25">
      <c r="A79" s="1"/>
      <c r="B79" s="2"/>
      <c r="F79" s="3"/>
      <c r="G79" s="6"/>
      <c r="I79" s="3"/>
    </row>
    <row r="80" spans="1:9" ht="15.75" x14ac:dyDescent="0.25">
      <c r="A80" s="1"/>
      <c r="B80" s="2"/>
      <c r="F80" s="3"/>
      <c r="G80" s="6"/>
      <c r="I80" s="3"/>
    </row>
    <row r="81" spans="1:9" ht="15.75" x14ac:dyDescent="0.25">
      <c r="A81" s="1"/>
      <c r="B81" s="2"/>
      <c r="F81" s="3"/>
      <c r="G81" s="6"/>
      <c r="I81" s="3"/>
    </row>
    <row r="82" spans="1:9" ht="15.75" x14ac:dyDescent="0.25">
      <c r="A82" s="1"/>
      <c r="B82" s="2"/>
      <c r="F82" s="3"/>
      <c r="G82" s="6"/>
      <c r="I82" s="3"/>
    </row>
    <row r="83" spans="1:9" ht="15.75" x14ac:dyDescent="0.25">
      <c r="A83" s="1"/>
      <c r="B83" s="2"/>
      <c r="F83" s="3"/>
      <c r="G83" s="6"/>
      <c r="I83" s="3"/>
    </row>
    <row r="84" spans="1:9" ht="15.75" x14ac:dyDescent="0.25">
      <c r="A84" s="1"/>
      <c r="F84" s="3"/>
      <c r="G84" s="6"/>
      <c r="I84" s="3"/>
    </row>
    <row r="85" spans="1:9" ht="15.75" x14ac:dyDescent="0.25">
      <c r="A85" s="1"/>
      <c r="F85" s="3"/>
      <c r="G85" s="6"/>
      <c r="I85" s="3"/>
    </row>
    <row r="86" spans="1:9" ht="15.75" x14ac:dyDescent="0.25">
      <c r="A86" s="1"/>
      <c r="F86" s="3"/>
      <c r="G86" s="6"/>
      <c r="I86" s="3"/>
    </row>
    <row r="87" spans="1:9" ht="15.75" x14ac:dyDescent="0.25">
      <c r="A87" s="1"/>
      <c r="F87" s="3"/>
      <c r="G87" s="6"/>
      <c r="I87" s="3"/>
    </row>
    <row r="88" spans="1:9" ht="15.75" x14ac:dyDescent="0.25">
      <c r="A88" s="1"/>
      <c r="F88" s="3"/>
      <c r="G88" s="6"/>
      <c r="I88" s="3"/>
    </row>
    <row r="89" spans="1:9" ht="15.75" x14ac:dyDescent="0.25">
      <c r="A89" s="1"/>
      <c r="F89" s="3"/>
      <c r="G89" s="6"/>
      <c r="I89" s="3"/>
    </row>
    <row r="90" spans="1:9" ht="15.75" x14ac:dyDescent="0.25">
      <c r="A90" s="1"/>
      <c r="F90" s="3"/>
      <c r="G90" s="6"/>
      <c r="I90" s="3"/>
    </row>
    <row r="91" spans="1:9" ht="15.75" x14ac:dyDescent="0.25">
      <c r="A91" s="1"/>
      <c r="F91" s="3"/>
      <c r="G91" s="6"/>
      <c r="I91" s="3"/>
    </row>
    <row r="92" spans="1:9" ht="15.75" x14ac:dyDescent="0.25">
      <c r="A92" s="1"/>
      <c r="F92" s="3"/>
      <c r="G92" s="6"/>
      <c r="I92" s="3"/>
    </row>
    <row r="93" spans="1:9" ht="15.75" x14ac:dyDescent="0.25">
      <c r="A93" s="1"/>
      <c r="F93" s="3"/>
      <c r="G93" s="6"/>
      <c r="I93" s="3"/>
    </row>
    <row r="94" spans="1:9" ht="15.75" x14ac:dyDescent="0.25">
      <c r="A94" s="1"/>
      <c r="F94" s="3"/>
      <c r="G94" s="6"/>
      <c r="I94" s="3"/>
    </row>
    <row r="95" spans="1:9" ht="15.75" x14ac:dyDescent="0.25">
      <c r="A95" s="1"/>
      <c r="F95" s="3"/>
      <c r="G95" s="6"/>
      <c r="I95" s="3"/>
    </row>
    <row r="96" spans="1:9" ht="15.75" x14ac:dyDescent="0.25">
      <c r="A96" s="1"/>
      <c r="F96" s="3"/>
      <c r="G96" s="6"/>
      <c r="I96" s="3"/>
    </row>
    <row r="97" spans="1:9" ht="15.75" x14ac:dyDescent="0.25">
      <c r="A97" s="1"/>
      <c r="F97" s="3"/>
      <c r="G97" s="6"/>
      <c r="I97" s="3"/>
    </row>
    <row r="98" spans="1:9" ht="15.75" x14ac:dyDescent="0.25">
      <c r="A98" s="1"/>
      <c r="F98" s="3"/>
      <c r="G98" s="6"/>
      <c r="I98" s="3"/>
    </row>
    <row r="99" spans="1:9" ht="15.75" x14ac:dyDescent="0.25">
      <c r="A99" s="1"/>
      <c r="F99" s="3"/>
      <c r="G99" s="6"/>
      <c r="I99" s="3"/>
    </row>
    <row r="100" spans="1:9" ht="15.75" x14ac:dyDescent="0.25">
      <c r="A100" s="1"/>
      <c r="F100" s="3"/>
      <c r="G100" s="6"/>
      <c r="I100" s="3"/>
    </row>
    <row r="101" spans="1:9" ht="15.75" x14ac:dyDescent="0.25">
      <c r="A101" s="1"/>
      <c r="F101" s="3"/>
      <c r="G101" s="6"/>
      <c r="I101" s="3"/>
    </row>
    <row r="102" spans="1:9" ht="15.75" x14ac:dyDescent="0.25">
      <c r="A102" s="1"/>
      <c r="F102" s="3"/>
      <c r="G102" s="6"/>
      <c r="I102" s="3"/>
    </row>
    <row r="103" spans="1:9" ht="15.75" x14ac:dyDescent="0.25">
      <c r="A103" s="1"/>
      <c r="F103" s="3"/>
      <c r="G103" s="6"/>
      <c r="I103" s="3"/>
    </row>
    <row r="104" spans="1:9" ht="15.75" x14ac:dyDescent="0.25">
      <c r="A104" s="1"/>
      <c r="F104" s="3"/>
      <c r="G104" s="6"/>
      <c r="I104" s="3"/>
    </row>
    <row r="105" spans="1:9" ht="15.75" x14ac:dyDescent="0.25">
      <c r="A105" s="1"/>
      <c r="F105" s="3"/>
      <c r="G105" s="6"/>
      <c r="I105" s="3"/>
    </row>
    <row r="106" spans="1:9" ht="15.75" x14ac:dyDescent="0.25">
      <c r="A106" s="1"/>
      <c r="F106" s="3"/>
      <c r="G106" s="6"/>
      <c r="I106" s="3"/>
    </row>
    <row r="107" spans="1:9" ht="15.75" x14ac:dyDescent="0.25">
      <c r="A107" s="1"/>
      <c r="F107" s="3"/>
      <c r="G107" s="6"/>
      <c r="I107" s="3"/>
    </row>
    <row r="108" spans="1:9" ht="15.75" x14ac:dyDescent="0.25">
      <c r="A108" s="1"/>
      <c r="F108" s="3"/>
      <c r="G108" s="6"/>
      <c r="I108" s="3"/>
    </row>
    <row r="109" spans="1:9" ht="15.75" x14ac:dyDescent="0.25">
      <c r="A109" s="1"/>
      <c r="F109" s="3"/>
      <c r="G109" s="6"/>
      <c r="I109" s="3"/>
    </row>
    <row r="110" spans="1:9" ht="15.75" x14ac:dyDescent="0.25">
      <c r="A110" s="1"/>
      <c r="F110" s="3"/>
      <c r="G110" s="6"/>
      <c r="I110" s="3"/>
    </row>
    <row r="111" spans="1:9" ht="15.75" x14ac:dyDescent="0.25">
      <c r="A111" s="1"/>
      <c r="F111" s="3"/>
      <c r="G111" s="6"/>
      <c r="I111" s="3"/>
    </row>
    <row r="112" spans="1:9" ht="15.75" x14ac:dyDescent="0.25">
      <c r="A112" s="1"/>
      <c r="G112" s="6"/>
      <c r="I112" s="3"/>
    </row>
    <row r="113" spans="1:9" ht="15.75" x14ac:dyDescent="0.25">
      <c r="A113" s="1"/>
      <c r="G113" s="6"/>
      <c r="I113" s="3"/>
    </row>
    <row r="114" spans="1:9" ht="15.75" x14ac:dyDescent="0.25">
      <c r="A114" s="1"/>
      <c r="G114" s="6"/>
      <c r="I114" s="3"/>
    </row>
    <row r="115" spans="1:9" ht="15.75" x14ac:dyDescent="0.25">
      <c r="A115" s="1"/>
      <c r="G115" s="6"/>
      <c r="I115" s="3"/>
    </row>
    <row r="116" spans="1:9" ht="15.75" x14ac:dyDescent="0.25">
      <c r="A116" s="1"/>
      <c r="G116" s="6"/>
      <c r="I116" s="3"/>
    </row>
    <row r="117" spans="1:9" ht="15.75" x14ac:dyDescent="0.25">
      <c r="A117" s="1"/>
      <c r="G117" s="6"/>
      <c r="I117" s="3"/>
    </row>
    <row r="118" spans="1:9" ht="15.75" x14ac:dyDescent="0.25">
      <c r="A118" s="1"/>
      <c r="G118" s="6"/>
      <c r="I118" s="3"/>
    </row>
    <row r="119" spans="1:9" ht="15.75" x14ac:dyDescent="0.25">
      <c r="A119" s="1"/>
      <c r="G119" s="6"/>
      <c r="I119" s="3"/>
    </row>
    <row r="120" spans="1:9" ht="15.75" x14ac:dyDescent="0.25">
      <c r="A120" s="1"/>
      <c r="G120" s="6"/>
      <c r="I120" s="3"/>
    </row>
    <row r="121" spans="1:9" ht="15.75" x14ac:dyDescent="0.25">
      <c r="A121" s="1"/>
      <c r="G121" s="6"/>
      <c r="I121" s="3"/>
    </row>
    <row r="122" spans="1:9" ht="15.75" x14ac:dyDescent="0.25">
      <c r="A122" s="1"/>
      <c r="G122" s="6"/>
      <c r="I122" s="3"/>
    </row>
    <row r="123" spans="1:9" ht="15.75" x14ac:dyDescent="0.25">
      <c r="A123" s="1"/>
      <c r="G123" s="6"/>
      <c r="I123" s="3"/>
    </row>
    <row r="124" spans="1:9" ht="15.75" x14ac:dyDescent="0.25">
      <c r="A124" s="1"/>
      <c r="G124" s="6"/>
      <c r="I124" s="3"/>
    </row>
    <row r="125" spans="1:9" ht="15.75" x14ac:dyDescent="0.25">
      <c r="A125" s="1"/>
      <c r="G125" s="6"/>
      <c r="I125" s="3"/>
    </row>
    <row r="126" spans="1:9" ht="15.75" x14ac:dyDescent="0.25">
      <c r="A126" s="1"/>
      <c r="G126" s="6"/>
      <c r="I126" s="3"/>
    </row>
    <row r="127" spans="1:9" ht="15.75" x14ac:dyDescent="0.25">
      <c r="A127" s="1"/>
      <c r="G127" s="6"/>
      <c r="I127" s="3"/>
    </row>
    <row r="128" spans="1:9" ht="15.75" x14ac:dyDescent="0.25">
      <c r="A128" s="1"/>
      <c r="G128" s="6"/>
      <c r="I128" s="3"/>
    </row>
    <row r="129" spans="1:9" ht="15.75" x14ac:dyDescent="0.25">
      <c r="A129" s="1"/>
      <c r="G129" s="6"/>
      <c r="I129" s="3"/>
    </row>
    <row r="130" spans="1:9" ht="15.75" x14ac:dyDescent="0.25">
      <c r="A130" s="1"/>
      <c r="G130" s="6"/>
      <c r="I130" s="3"/>
    </row>
    <row r="131" spans="1:9" ht="15.75" x14ac:dyDescent="0.25">
      <c r="A131" s="1"/>
      <c r="G131" s="6"/>
      <c r="I131" s="3"/>
    </row>
    <row r="132" spans="1:9" ht="15.75" x14ac:dyDescent="0.25">
      <c r="A132" s="1"/>
      <c r="G132" s="6"/>
      <c r="I132" s="3"/>
    </row>
    <row r="133" spans="1:9" ht="15.75" x14ac:dyDescent="0.25">
      <c r="A133" s="1"/>
      <c r="G133" s="6"/>
      <c r="I133" s="3"/>
    </row>
    <row r="134" spans="1:9" ht="15.75" x14ac:dyDescent="0.25">
      <c r="A134" s="1"/>
      <c r="G134" s="6"/>
      <c r="I134" s="3"/>
    </row>
    <row r="135" spans="1:9" ht="15.75" x14ac:dyDescent="0.25">
      <c r="A135" s="1"/>
      <c r="G135" s="6"/>
      <c r="I135" s="3"/>
    </row>
    <row r="136" spans="1:9" ht="15.75" x14ac:dyDescent="0.25">
      <c r="A136" s="1"/>
      <c r="G136" s="6"/>
      <c r="I136" s="3"/>
    </row>
    <row r="137" spans="1:9" ht="15.75" x14ac:dyDescent="0.25">
      <c r="A137" s="1"/>
      <c r="G137" s="6"/>
      <c r="I137" s="3"/>
    </row>
    <row r="138" spans="1:9" ht="15.75" x14ac:dyDescent="0.25">
      <c r="A138" s="1"/>
      <c r="G138" s="6"/>
      <c r="I138" s="3"/>
    </row>
    <row r="139" spans="1:9" ht="15.75" x14ac:dyDescent="0.25">
      <c r="A139" s="1"/>
      <c r="G139" s="6"/>
      <c r="I139" s="3"/>
    </row>
    <row r="140" spans="1:9" ht="15.75" x14ac:dyDescent="0.25">
      <c r="A140" s="1"/>
      <c r="G140" s="6"/>
      <c r="I140" s="3"/>
    </row>
    <row r="141" spans="1:9" ht="15.75" x14ac:dyDescent="0.25">
      <c r="A141" s="1"/>
      <c r="G141" s="6"/>
      <c r="I141" s="3"/>
    </row>
    <row r="142" spans="1:9" ht="15.75" x14ac:dyDescent="0.25">
      <c r="A142" s="1"/>
      <c r="G142" s="6"/>
      <c r="I142" s="3"/>
    </row>
    <row r="143" spans="1:9" ht="15.75" x14ac:dyDescent="0.25">
      <c r="A143" s="1"/>
      <c r="G143" s="6"/>
      <c r="I143" s="3"/>
    </row>
    <row r="144" spans="1:9" ht="15.75" x14ac:dyDescent="0.25">
      <c r="A144" s="1"/>
      <c r="G144" s="6"/>
      <c r="I144" s="3"/>
    </row>
    <row r="145" spans="1:9" ht="15.75" x14ac:dyDescent="0.25">
      <c r="A145" s="1"/>
      <c r="G145" s="6"/>
      <c r="I145" s="3"/>
    </row>
    <row r="146" spans="1:9" ht="15.75" x14ac:dyDescent="0.25">
      <c r="A146" s="1"/>
      <c r="G146" s="6"/>
      <c r="I146" s="3"/>
    </row>
    <row r="147" spans="1:9" ht="15.75" x14ac:dyDescent="0.25">
      <c r="A147" s="1"/>
      <c r="G147" s="6"/>
      <c r="I147" s="3"/>
    </row>
    <row r="148" spans="1:9" ht="15.75" x14ac:dyDescent="0.25">
      <c r="A148" s="1"/>
      <c r="G148" s="6"/>
      <c r="I148" s="3"/>
    </row>
    <row r="149" spans="1:9" ht="15.75" x14ac:dyDescent="0.25">
      <c r="A149" s="1"/>
      <c r="G149" s="6"/>
      <c r="I149" s="3"/>
    </row>
    <row r="150" spans="1:9" ht="15.75" x14ac:dyDescent="0.25">
      <c r="A150" s="1"/>
      <c r="I150" s="3"/>
    </row>
    <row r="151" spans="1:9" ht="15.75" x14ac:dyDescent="0.25">
      <c r="A151" s="1"/>
      <c r="I151" s="3"/>
    </row>
    <row r="152" spans="1:9" ht="15.75" x14ac:dyDescent="0.25">
      <c r="A152" s="1"/>
      <c r="I152" s="3"/>
    </row>
    <row r="153" spans="1:9" ht="15.75" x14ac:dyDescent="0.25">
      <c r="A153" s="1"/>
      <c r="I153" s="3"/>
    </row>
    <row r="154" spans="1:9" ht="15.75" x14ac:dyDescent="0.25">
      <c r="A154" s="1"/>
      <c r="I154" s="3"/>
    </row>
    <row r="155" spans="1:9" ht="15.75" x14ac:dyDescent="0.25">
      <c r="A155" s="1"/>
      <c r="I155" s="3"/>
    </row>
    <row r="156" spans="1:9" ht="15.75" x14ac:dyDescent="0.25">
      <c r="A156" s="1"/>
      <c r="I156" s="3"/>
    </row>
    <row r="157" spans="1:9" ht="15.75" x14ac:dyDescent="0.25">
      <c r="A157" s="1"/>
      <c r="I157" s="3"/>
    </row>
    <row r="158" spans="1:9" ht="15.75" x14ac:dyDescent="0.25">
      <c r="A158" s="1"/>
      <c r="I158" s="3"/>
    </row>
    <row r="159" spans="1:9" ht="15.75" x14ac:dyDescent="0.25">
      <c r="A159" s="1"/>
      <c r="I159" s="3"/>
    </row>
    <row r="160" spans="1:9" ht="15.75" x14ac:dyDescent="0.25">
      <c r="A160" s="1"/>
      <c r="I160" s="3"/>
    </row>
    <row r="161" spans="1:9" ht="15.75" x14ac:dyDescent="0.25">
      <c r="A161" s="1"/>
      <c r="I161" s="3"/>
    </row>
    <row r="162" spans="1:9" ht="15.75" x14ac:dyDescent="0.25">
      <c r="A162" s="1"/>
      <c r="I162" s="3"/>
    </row>
    <row r="163" spans="1:9" ht="15.75" x14ac:dyDescent="0.25">
      <c r="A163" s="1"/>
      <c r="I163" s="3"/>
    </row>
    <row r="164" spans="1:9" ht="15.75" x14ac:dyDescent="0.25">
      <c r="A164" s="1"/>
    </row>
    <row r="165" spans="1:9" ht="15.75" x14ac:dyDescent="0.25">
      <c r="A165" s="1"/>
    </row>
    <row r="166" spans="1:9" ht="15.75" x14ac:dyDescent="0.25">
      <c r="A166" s="1"/>
    </row>
    <row r="167" spans="1:9" ht="15.75" x14ac:dyDescent="0.25">
      <c r="A167" s="1"/>
    </row>
    <row r="168" spans="1:9" ht="15.75" x14ac:dyDescent="0.25">
      <c r="A168" s="1"/>
    </row>
    <row r="169" spans="1:9" ht="15.75" x14ac:dyDescent="0.25">
      <c r="A169" s="1"/>
    </row>
    <row r="170" spans="1:9" ht="15.75" x14ac:dyDescent="0.25">
      <c r="A170" s="1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Estimator Parameters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dc:description>Mihai Cheles</dc:description>
  <cp:lastModifiedBy>Diego</cp:lastModifiedBy>
  <cp:revision>1</cp:revision>
  <dcterms:created xsi:type="dcterms:W3CDTF">1996-10-17T05:27:31Z</dcterms:created>
  <dcterms:modified xsi:type="dcterms:W3CDTF">2019-03-27T12:55:17Z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