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HorarioApp\"/>
    </mc:Choice>
  </mc:AlternateContent>
  <xr:revisionPtr revIDLastSave="0" documentId="13_ncr:1_{A67588E6-6F2A-4C82-8BC5-C362AEE673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" sheetId="2" r:id="rId1"/>
    <sheet name="Hoja2" sheetId="3" state="hidden" r:id="rId2"/>
  </sheets>
  <definedNames>
    <definedName name="_xlcn.WorksheetConnection_CONSOLIDADOCUATROTRIMESTRE.xlsxPROGRAMACIONES_PARCIALES1" hidden="1">PROGRAMACIONES_PARCIALES[]</definedName>
    <definedName name="DatosExternos_1" localSheetId="0" hidden="1">CONSOLIDADO!$A$2:$CZ$361</definedName>
    <definedName name="SegmentaciónDeDatos_14_15L">#N/A</definedName>
    <definedName name="SegmentaciónDeDatos_19_20L">#N/A</definedName>
    <definedName name="SegmentaciónDeDatos_6_7L">#N/A</definedName>
  </definedNames>
  <calcPr calcId="191029"/>
  <pivotCaches>
    <pivotCache cacheId="25" r:id="rId3"/>
    <pivotCache cacheId="26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7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 CUATRO TRIMESTRE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2" i="2" l="1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Y362" i="2"/>
  <c r="CZ362" i="2"/>
  <c r="R362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B0D233-069A-4A8F-8F63-942CA5EDA337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E50AE603-8378-483D-8AA6-5F859F98059E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5A21BC5F-0D5D-4512-B31A-7425A1A9A18F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CCDC3DF3-37AD-4662-BDC4-5BAE0E46FB62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1795E727-8F7E-4D1D-B478-E74CFBB9A9C8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5887BA95-1932-4E41-B3C3-F9EDDC9C624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942B671-3454-4112-ACF0-AD0ED9DF5BFC}" name="WorksheetConnection_CONSOLIDADO CUATRO TRIMESTRE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CUATROTRIMESTRE.xlsxPROGRAMACIONES_PARCIALES1"/>
        </x15:connection>
      </ext>
    </extLst>
  </connection>
</connections>
</file>

<file path=xl/sharedStrings.xml><?xml version="1.0" encoding="utf-8"?>
<sst xmlns="http://schemas.openxmlformats.org/spreadsheetml/2006/main" count="2866" uniqueCount="516">
  <si>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</si>
  <si>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</si>
  <si>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</si>
  <si>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</si>
  <si>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</si>
  <si>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</si>
  <si>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</si>
  <si>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</si>
  <si>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</si>
  <si>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</si>
  <si>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</si>
  <si>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</si>
  <si>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</si>
  <si>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</si>
  <si>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</si>
  <si>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</si>
  <si>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</si>
  <si>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</si>
  <si>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</si>
  <si>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</si>
  <si>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</si>
  <si>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</si>
  <si>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</si>
  <si>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</si>
  <si>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</si>
  <si>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</si>
  <si>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</si>
  <si>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</si>
  <si>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</si>
  <si>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</si>
  <si>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</si>
  <si>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</si>
  <si>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</si>
  <si>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</si>
  <si>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</si>
  <si>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</si>
  <si>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</si>
  <si>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</si>
  <si>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</si>
  <si>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</si>
  <si>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</si>
  <si>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</si>
  <si>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</si>
  <si>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</si>
  <si>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</si>
  <si>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</si>
  <si>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</si>
  <si>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</si>
  <si>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</si>
  <si>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</si>
  <si>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</si>
  <si>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</si>
  <si>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</si>
  <si>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</si>
  <si>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</si>
  <si>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</si>
  <si>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</si>
  <si>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</si>
  <si>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</si>
  <si>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</si>
  <si>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</si>
  <si>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</si>
  <si>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</si>
  <si>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</si>
  <si>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</si>
  <si>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</si>
  <si>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</si>
  <si>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</si>
  <si>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</si>
  <si>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</si>
  <si>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</si>
  <si>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</si>
  <si>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</si>
  <si>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</si>
  <si>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</si>
  <si>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</si>
  <si>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</si>
  <si>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</si>
  <si>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</si>
  <si>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</si>
  <si>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</si>
  <si>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</si>
  <si>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</si>
  <si>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</si>
  <si>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</si>
  <si>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</si>
  <si>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</si>
  <si>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</si>
  <si>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</si>
  <si>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</si>
  <si>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</si>
  <si>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</si>
  <si>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</si>
  <si>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</si>
  <si>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</si>
  <si>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</si>
  <si>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</si>
  <si>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6-8S</t>
  </si>
  <si>
    <t>8-9S</t>
  </si>
  <si>
    <t>9-10S</t>
  </si>
  <si>
    <t>10-11S</t>
  </si>
  <si>
    <t>11-12S</t>
  </si>
  <si>
    <t>12-13S</t>
  </si>
  <si>
    <t>13-14S</t>
  </si>
  <si>
    <t>CONTENIDOS_DIGITALES_CUARTO_2023_v01.xlsx</t>
  </si>
  <si>
    <t>2821723 A</t>
  </si>
  <si>
    <t>TECNO. PRODUCCIÓN MEDIOS</t>
  </si>
  <si>
    <t>Miguel Ortega</t>
  </si>
  <si>
    <t>COMP37</t>
  </si>
  <si>
    <t>PMA - Escribir guiones audiovisuales según técnicas y metodologías</t>
  </si>
  <si>
    <t>MIGUEL ÁNGEL ORTEGA MACÍAS</t>
  </si>
  <si>
    <t>COMP5</t>
  </si>
  <si>
    <t>GENERAR HÁBITOS SALUDABLES DE VIDA MEDIANTE LA APLICACIÓN DE PROGRAMAS DE ACTIVIDAD FÍSICA EN LOS CONTEXTOS PRODUCTIVOS Y SOCIALES</t>
  </si>
  <si>
    <t>COMP7</t>
  </si>
  <si>
    <t>GESTIONAR PROCESOS PROPIOS DE LA CULTURA EMPRENDEDORAY EMPRESARIA DE ACUERDO CON EL PERFIL PERSONAL Y LOS REQUERIMIENTOS DE LOS CONTEXTOS PRODICTIVO Y SOCIAL</t>
  </si>
  <si>
    <t>COMP11</t>
  </si>
  <si>
    <t>ENG - INTERACTUAR EN LENGUA INGLESA DE FORMA ORAL Y ESCRITA DENTRO DE CONTEXTOS SOCIALES Y LABORALES SEGÚN LOS CRITERIOS ESTABLECIDOS POR EL MARCO COMÚN EUROPEO DE REFERENCIA PARA LAS LENGUAS</t>
  </si>
  <si>
    <t>2821735 A</t>
  </si>
  <si>
    <t>TECNO. ANIMACIÓN 3D</t>
  </si>
  <si>
    <t>Víctor García</t>
  </si>
  <si>
    <t>COMP13</t>
  </si>
  <si>
    <t>A3D - Desarrollar el storyboard según el guión literario y el guión técnico</t>
  </si>
  <si>
    <t>VÍCTOR ENRIQUE GARCÍA MOLINA</t>
  </si>
  <si>
    <t>COMP6</t>
  </si>
  <si>
    <t>EJERCIER DERECHOS FUNDAMENTALES DEL TRABAJOEN EL MARCO DE LA CONSTITUCIÓN POLÍTCA Y LOS CONVENIOS INTERNACIONALES</t>
  </si>
  <si>
    <t>COMP2</t>
  </si>
  <si>
    <t>UTILIZAR HERRAMIENTAS INFORMÁTICAS DE ACUERDO CON LAS NECESIDADES DE MANEJO DE INFORMACIÓN</t>
  </si>
  <si>
    <t>2771158 A</t>
  </si>
  <si>
    <t>TÉC. DES. EFECTOS VISUALES</t>
  </si>
  <si>
    <t>Andrés Agudelo</t>
  </si>
  <si>
    <t>COMP50</t>
  </si>
  <si>
    <t>VFX- Integrar elementos multimedia de acuerdo con técnicas y herramientas de producción digital</t>
  </si>
  <si>
    <t>ANDRÉS FELIPE AGUDELO GONZÁLEZ</t>
  </si>
  <si>
    <t>COMP51</t>
  </si>
  <si>
    <t>VFX- Animar el contenido de acuerdo con técnicas y proyecto audiovisual</t>
  </si>
  <si>
    <t>JHON FREDY GALLEGO RODRIGUEZ</t>
  </si>
  <si>
    <t>COMP52</t>
  </si>
  <si>
    <t>VFX- Editar contenido audiovisual de acuerdo con parámetros técnicos y técnicas de producción</t>
  </si>
  <si>
    <t>COMP4</t>
  </si>
  <si>
    <t>APLICAR PRÁCTICAS DE PROTECCIÓN AMBIENTAL, SEGURIDAD Y SALUD EN EL TRABAJO DE ACUERDO CON LAS POLÍTICAS ORGANIZACIONALES Y LA NORMATIVIDAD VIGENTE.</t>
  </si>
  <si>
    <t>Yurani Gallego Cardona</t>
  </si>
  <si>
    <t>2755796 C</t>
  </si>
  <si>
    <t>TEC. ELABORACIÓN AUDIOVISUALES</t>
  </si>
  <si>
    <t>Erika Gutierrez</t>
  </si>
  <si>
    <t>COMP34</t>
  </si>
  <si>
    <t>ELA - Registrar imágenes de acuerdo con elementos técnicos y especificaciones del proyecto audiovisual</t>
  </si>
  <si>
    <t>NICOLÁS ESTABAN BOTERO SERNA</t>
  </si>
  <si>
    <t>COMP35</t>
  </si>
  <si>
    <t>ELA - Registrar sonidos de acuerdo con técncias y especificaciones del proyecto audiovisual</t>
  </si>
  <si>
    <t>ERIKA GUTIERREZ PULGARIN</t>
  </si>
  <si>
    <t>COMP36</t>
  </si>
  <si>
    <t>ELA - Editar contenido audiovisual de acuerdo con parámetros técnicos y técnicas de producción</t>
  </si>
  <si>
    <t>2710379 A</t>
  </si>
  <si>
    <t>Raúl Acevedo</t>
  </si>
  <si>
    <t>RAÚL FERNANDO ACEVEDO OGLIASTRI</t>
  </si>
  <si>
    <t>2670712 A</t>
  </si>
  <si>
    <t>Isabel Jarmillo</t>
  </si>
  <si>
    <t>COMP40</t>
  </si>
  <si>
    <t>PMA - Iluminar espacios escenográficos según técnicas y requerimientos del proyecto creativo</t>
  </si>
  <si>
    <t>LUÍS FERNANDO ARANGO MARÍN</t>
  </si>
  <si>
    <t>2617531 A</t>
  </si>
  <si>
    <t>Luís Arango</t>
  </si>
  <si>
    <t>COMP41</t>
  </si>
  <si>
    <t>PMA - Diseñar ambientes de grabación de acuerdo con las especificaciones del libreto</t>
  </si>
  <si>
    <t>ISABEL CRISTINA JARAMILLO PEREZ</t>
  </si>
  <si>
    <t>2559191 A</t>
  </si>
  <si>
    <t>Nicolás Botero</t>
  </si>
  <si>
    <t>2559196 A</t>
  </si>
  <si>
    <t>Fredy Gallego</t>
  </si>
  <si>
    <t>COMP14</t>
  </si>
  <si>
    <t>A3D - Producir los componentes de la animación de acuerdo con técnicas de modelado y diseño</t>
  </si>
  <si>
    <t>COMP15</t>
  </si>
  <si>
    <t>A3D - Animar elementos de la escena según técnicas y especificaciones del proyecto</t>
  </si>
  <si>
    <t>2501231 A</t>
  </si>
  <si>
    <t>TECNO. VIDEOJUEGOS</t>
  </si>
  <si>
    <t>Nuevo</t>
  </si>
  <si>
    <t>COMP32</t>
  </si>
  <si>
    <t>DVJ - Probar el videojuego de acuerdo con el procedimiento técnico y herramientas de desarrollo</t>
  </si>
  <si>
    <t>NUEVO VIDEOJUEGOS</t>
  </si>
  <si>
    <t>2501241 A</t>
  </si>
  <si>
    <t>TECNO. ANIMACIÓN. DIGITAL</t>
  </si>
  <si>
    <t>Jardy Iglesias</t>
  </si>
  <si>
    <t>COMP21</t>
  </si>
  <si>
    <t>ANI - Pos producir la animación de acuerdo con las especificaciones del proyecto y
procedimientos técnicos</t>
  </si>
  <si>
    <t>JARDY GREGORIO IGLESIAS GARCÍA</t>
  </si>
  <si>
    <t>COMP8</t>
  </si>
  <si>
    <t>RAZONAR CUATITATIVAMENTE FRENTE A SITUACIONES SUCEPTIBLES DE SER ABORDADAS DE MANERA MATEMÁTICA EN CONTEXTOS LABORALES, SOCIALES Y PERSONALES</t>
  </si>
  <si>
    <t>COMP1</t>
  </si>
  <si>
    <t>DESARROLLAR PROCESOS DE COMUNICACIÓNES EFICACES Y EFECTIVOS TENIENDO EN CUENTA SITUACIONES DE ORDEN SOCIAL, PERSONAL Y PRODUCTIVO</t>
  </si>
  <si>
    <t>Kenia Nayiver Lopez Ramirez</t>
  </si>
  <si>
    <t>2501287 A</t>
  </si>
  <si>
    <t>TECNO. CAMARA</t>
  </si>
  <si>
    <t>Iván Salamanca</t>
  </si>
  <si>
    <t>COMP25</t>
  </si>
  <si>
    <t>CAM - Editar contenidos audiovisuales según técnicas y lineamientos creativos 480H</t>
  </si>
  <si>
    <t>IVÁN DARÍO SALAMANCA CASTRO</t>
  </si>
  <si>
    <t>TODAS</t>
  </si>
  <si>
    <t>TODOS</t>
  </si>
  <si>
    <t>COMP27</t>
  </si>
  <si>
    <t>Control de bodega de audiovisuales</t>
  </si>
  <si>
    <t>Curso complementario</t>
  </si>
  <si>
    <t>COMP28</t>
  </si>
  <si>
    <t>Curso Complementario</t>
  </si>
  <si>
    <t>Jhon Gallego</t>
  </si>
  <si>
    <t>Isabel Jaramillo</t>
  </si>
  <si>
    <t>Investigación</t>
  </si>
  <si>
    <t>COMP10</t>
  </si>
  <si>
    <t>ORIENTAR INVESTIGACIÓN FORMATIVA SEGÚN REFERENTES TÉCNICOS</t>
  </si>
  <si>
    <t>MULTIMEDIA_CUARTO_2023.xlsx</t>
  </si>
  <si>
    <t>2593786 C</t>
  </si>
  <si>
    <t>TGO. PROD. MULTI</t>
  </si>
  <si>
    <t>Ana Cataño</t>
  </si>
  <si>
    <t>Entregar la aplicación multimedia para evaluar la satisfacción del cliente</t>
  </si>
  <si>
    <t>David Londoño Ramirez</t>
  </si>
  <si>
    <t>Realizar la post-producción para generar la animación final de acuerdo con las especificaciones del proyecto</t>
  </si>
  <si>
    <t>Diana María Montoya Pareja</t>
  </si>
  <si>
    <t>Producir textos en inglés en forma escrita y oral.</t>
  </si>
  <si>
    <t>2821740 A</t>
  </si>
  <si>
    <t>Rubiela Isabel Beleño Ramos</t>
  </si>
  <si>
    <t xml:space="preserve">Analizar la información recolectada para definir la tipología de proyecto multimedial. </t>
  </si>
  <si>
    <t>Dorian Sully Múnera Rúa</t>
  </si>
  <si>
    <t>Diseñar la solución multimedial de acuerdo con el informe de análisis de la información recolectada</t>
  </si>
  <si>
    <t>Ana María Cataño Ospina</t>
  </si>
  <si>
    <t>COMP9</t>
  </si>
  <si>
    <t>Promover la interacción idónea consigo mismo, con los demás y con la naturaleza en los contextos laboral y social.</t>
  </si>
  <si>
    <t>Comprender textos en inglés en forma escrita y auditiva</t>
  </si>
  <si>
    <t>2742733 C</t>
  </si>
  <si>
    <t>COMP3</t>
  </si>
  <si>
    <t xml:space="preserve">Integrar los elementos multimediales de acuerdo con un diseño establecido. </t>
  </si>
  <si>
    <t>Lizeth Yuliana Arboleda</t>
  </si>
  <si>
    <t>2771153 A</t>
  </si>
  <si>
    <t>TCO INTEGRACIÓN DE CONTENIDOS DIGITALES</t>
  </si>
  <si>
    <t>Dorian Sully Múnera</t>
  </si>
  <si>
    <t>Integrar elementos multimedia de acuerdo con técnicas y herramientas de producción digital.</t>
  </si>
  <si>
    <t>Andrés Felipe Sanchez Ortiz</t>
  </si>
  <si>
    <t>Animar el contenido de acuerdo con técnicas y proyecto audiovisual.</t>
  </si>
  <si>
    <t>Aplicar prácticas de protección ambiental, seguridad y salud en el trabajo de acuerdo con las políticas organizacionales y la normatividad vigente. (Medio Ambiente)</t>
  </si>
  <si>
    <t>COMP19</t>
  </si>
  <si>
    <t>Interactuar en lengua inglesa de forma oral y escrita dentro de contextos sociales y laborales según los criterios establecidos por el marco común europeo de referencia para las lenguas. (inglés)</t>
  </si>
  <si>
    <t>2651969 A</t>
  </si>
  <si>
    <t>2693190 C</t>
  </si>
  <si>
    <t>Diana María Montoya</t>
  </si>
  <si>
    <t>2693239 C</t>
  </si>
  <si>
    <t>Ana María Cataño</t>
  </si>
  <si>
    <t>2742706 C</t>
  </si>
  <si>
    <t>Andrés Felipe Sánchez</t>
  </si>
  <si>
    <t>COMP12</t>
  </si>
  <si>
    <t>Aplicación de conocimientos de las ciencias naturales de acuerdo con situaciones del contexto productivo y social. (Física)</t>
  </si>
  <si>
    <t>ADSO_CUARTO_2023 V1.xlsx</t>
  </si>
  <si>
    <t>2559202 A</t>
  </si>
  <si>
    <t>ADSO</t>
  </si>
  <si>
    <t>Ediccson Quiroz</t>
  </si>
  <si>
    <t>COMP18</t>
  </si>
  <si>
    <t>Estructurar propuesta técnica de servicio de tecnología de la información según requisitos técnicos y normativa. - Negociación</t>
  </si>
  <si>
    <t>JOHN FREDY SADDER RAMÍREZ  </t>
  </si>
  <si>
    <t>COMP17</t>
  </si>
  <si>
    <t>Controlar la calidad del servicio de software de acuerdo con los estándares técnicos. - Calidad 2</t>
  </si>
  <si>
    <t>Desarrollar la solución de software de acuerdo con el diseño y metodologías de desarrollo. - Python (Machine Learning + Big Data)</t>
  </si>
  <si>
    <t xml:space="preserve">EDICCSON MANUEL QUIROZ HOYOS </t>
  </si>
  <si>
    <t>COMP24</t>
  </si>
  <si>
    <t>Implementar la solución de software de acuerdo con los requisitos de operación y modelos de referencia. - Proyecto 1 + Manual Técnico</t>
  </si>
  <si>
    <t>Interactuar en lengua inglesa de forma oral y escrita dentro de contextos sociales y laborales según los criterios establecidos por el marco común europeo de referencia para las lenguas.</t>
  </si>
  <si>
    <t>YORMAN ANDRÉS CALDERÓN YEPES</t>
  </si>
  <si>
    <t>2559205 A</t>
  </si>
  <si>
    <t>Marta Gómez</t>
  </si>
  <si>
    <t>MARTA ESTER GOMEZ ADASME</t>
  </si>
  <si>
    <t xml:space="preserve">LUIS EDUARDO CADAVID ALVAREZ  </t>
  </si>
  <si>
    <t>ALVARO PEREZ NIÑO</t>
  </si>
  <si>
    <t>2559206 A</t>
  </si>
  <si>
    <t>Daniel Benavides</t>
  </si>
  <si>
    <t xml:space="preserve">LILIANA MARÍA GALEANO ZEA </t>
  </si>
  <si>
    <t xml:space="preserve">CARLOS ALBERTO MONTOYA CANO </t>
  </si>
  <si>
    <t xml:space="preserve">DANIEL DAVID BENAVIDES SÁNCHEZ </t>
  </si>
  <si>
    <t>YEISON BARRIOS FUNIELES</t>
  </si>
  <si>
    <t>OLGA BIVIANA  RAMIREZ GOMEZ</t>
  </si>
  <si>
    <t>2559218 A</t>
  </si>
  <si>
    <t>Liliana Galeano</t>
  </si>
  <si>
    <t xml:space="preserve">NEWTON WILLARD POMARE GRINARD </t>
  </si>
  <si>
    <t>YARITZA PAOLA ESQUIVEL SOLÓRZANO</t>
  </si>
  <si>
    <t>2501234 A</t>
  </si>
  <si>
    <t>Implementar la solución de software de acuerdo con los requisitos de operación y modelos de referencia. - Implantación + Manuales + Capacitación</t>
  </si>
  <si>
    <t>COMP26</t>
  </si>
  <si>
    <t>Implementar la solución de software de acuerdo con los requisitos de operación y modelos de referencia. - Proyecto 2  + Manual Técnico</t>
  </si>
  <si>
    <t>Desarrollar la solución de software de acuerdo con el diseño y metodologías de desarrollo. - Pruebas</t>
  </si>
  <si>
    <t>Controlar la calidad del servicio de software de acuerdo con los estándares técnicos. - Calidad 3</t>
  </si>
  <si>
    <t>2501259 A</t>
  </si>
  <si>
    <t>Alvaro Pérez</t>
  </si>
  <si>
    <t xml:space="preserve">EDGARDO ENRIQUE MONTANO LÓPEZ </t>
  </si>
  <si>
    <t>LEONARDO ALBERTO MARTINEZ FONTALVO</t>
  </si>
  <si>
    <t>Nuevo C</t>
  </si>
  <si>
    <t>Rafael Reyes</t>
  </si>
  <si>
    <t>Desarrollar la solución de software de acuerdo con el diseño y metodologías de desarrollo. - BD Relacionales (MySQL, SQL Server)</t>
  </si>
  <si>
    <t>ENEVIS RAFAEL REYES MORENO</t>
  </si>
  <si>
    <t>Establecer requisitos de la solución de software de acuerdo con estándares y procedimiento técnico. - Fundamentos de Ficha</t>
  </si>
  <si>
    <t>Controlar la calidad del servicio de software de acuerdo con los estándares técnicos. - Calidad 1</t>
  </si>
  <si>
    <t>Evaluar requisitos de la solución de software de acuerdo con metodologías de análisis y estándares. - Algoritmos con Python</t>
  </si>
  <si>
    <t>Razonar cuantitativamente frente a situaciones susceptibles de ser abordadas de manera matemática en contextos laborales, sociales y personales.</t>
  </si>
  <si>
    <t>ISABEL CRISTINA  ANDRADE MARTELO</t>
  </si>
  <si>
    <t>Utilizar herramientas informáticas de acuerdo con las necesidades de manejo de información.</t>
  </si>
  <si>
    <t>JAIRO ELIECER QUINTERO LEMOS</t>
  </si>
  <si>
    <t>2821717 A</t>
  </si>
  <si>
    <t>JHONNYS ARTURO RODRIGUEZ PAYARES</t>
  </si>
  <si>
    <t>Enrique Low Murtra-Interactuar en el contexto productivo y social de acuerdo con principios  éticos para la construcción de una cultura de paz.</t>
  </si>
  <si>
    <t>NICOLÁS ESPINOSA SANTANA</t>
  </si>
  <si>
    <t xml:space="preserve">DORIS ELENA MONSALVE SOSSA </t>
  </si>
  <si>
    <t>2821726 A</t>
  </si>
  <si>
    <t>Doris Monsalve</t>
  </si>
  <si>
    <t>KAREN MARGARITA  HERNANDEZ VELASCO</t>
  </si>
  <si>
    <t>2821728 A</t>
  </si>
  <si>
    <t>Fredy Sadder</t>
  </si>
  <si>
    <t>ALBER DARIO ARANGO</t>
  </si>
  <si>
    <t>2821731 A</t>
  </si>
  <si>
    <t>Jairo Arboleda</t>
  </si>
  <si>
    <t>JAIRO AUGUSTO ARBOLEDA LONDOÑO</t>
  </si>
  <si>
    <t>2821721 A</t>
  </si>
  <si>
    <t>Edgardo Montaño</t>
  </si>
  <si>
    <t>JUAN MAURICIO CARMONA</t>
  </si>
  <si>
    <t>2617472 A</t>
  </si>
  <si>
    <t>Diego López</t>
  </si>
  <si>
    <t>COMP33</t>
  </si>
  <si>
    <t>Diseñar la solución de software de acuerdo con procedimientos y requisitos técnicos. - Móviles (Nativo e Híbrido)</t>
  </si>
  <si>
    <t>DIEGO ALBERTO LOPEZ ZAPATA</t>
  </si>
  <si>
    <t>Diseñar la solución de software de acuerdo con procedimientos y requisitos técnicos. - .Net</t>
  </si>
  <si>
    <t>COMP43</t>
  </si>
  <si>
    <t>Orientar investigación formativa según referentes técnicos.</t>
  </si>
  <si>
    <t>JENNIFER ANDREA LONDOÑO GALLEGO</t>
  </si>
  <si>
    <t>Ejercer derechos fundamentales del trabajo en el marco de la constitución política y los convenios internacionales.</t>
  </si>
  <si>
    <t>2616621 A</t>
  </si>
  <si>
    <t>Diego Guilombo</t>
  </si>
  <si>
    <t>DIEGO FERNANDO GUILOMBO VALDES</t>
  </si>
  <si>
    <t>CARLOS DANIEL GOMEZ DAZA</t>
  </si>
  <si>
    <t>2670689 A</t>
  </si>
  <si>
    <t>Magnolia Barajas</t>
  </si>
  <si>
    <t>COMP31</t>
  </si>
  <si>
    <t>Diseñar la solución de software de acuerdo con procedimientos y requisitos técnicos. - Modelado de artefactos.</t>
  </si>
  <si>
    <t>MAGNOLIA DE LA CRUZ BARAJAS GIRALDO</t>
  </si>
  <si>
    <t>Diseñar la solución de software de acuerdo con procedimientos y requisitos técnicos. - BD NoSQL + Node JS</t>
  </si>
  <si>
    <t>2693136 C</t>
  </si>
  <si>
    <t>José Luis Guzmán</t>
  </si>
  <si>
    <t xml:space="preserve">WILSON FREDY LÓPEZ GÓMEZ </t>
  </si>
  <si>
    <t>JOSE LUIS GUZMAN TAPIAS</t>
  </si>
  <si>
    <t>COMP16</t>
  </si>
  <si>
    <t>Generar hábitos saludables de vida mediante la aplicación de programas de actividad física en los contextos productivos y sociales.</t>
  </si>
  <si>
    <t xml:space="preserve">ZAIRA ESTHER DÍAZ PEREIRA </t>
  </si>
  <si>
    <t>COMP20</t>
  </si>
  <si>
    <t>Aplicar prácticas de protección ambiental, seguridad y salud en el trabajo de acuerdo con las políticas organizacionales  y la normatividad vigente.</t>
  </si>
  <si>
    <t>YURANI GALLEGO CARDONA</t>
  </si>
  <si>
    <t>2693140 C</t>
  </si>
  <si>
    <t>2693144 C</t>
  </si>
  <si>
    <t>Carlos Gómez</t>
  </si>
  <si>
    <t>2742550 C</t>
  </si>
  <si>
    <t>Jhonnys Rodriguez</t>
  </si>
  <si>
    <t>Implementar la solución de software de acuerdo con los requisitos de operación y modelos de referencia. - PHP</t>
  </si>
  <si>
    <t>Evaluar requisitos de la solución de software de acuerdo con metodologías de análisis y estándares. - JavaScript</t>
  </si>
  <si>
    <t>Evaluar requisitos de la solución de software de acuerdo con metodologías de análisis y estándares. - Análisis + Refinamiento de Requisitos</t>
  </si>
  <si>
    <t>Aplicación de conocimientos de las ciencias naturales de acuerdo con situaciones del contexto productivo y social.</t>
  </si>
  <si>
    <t>2742580 A</t>
  </si>
  <si>
    <t>Newton Pomare</t>
  </si>
  <si>
    <t>Desarrollar procesos de comunicación eficaces y efectivos, teniendo en cuenta situaciones  de orden social, personal y productivo.</t>
  </si>
  <si>
    <t>KENIA NAYIVER LOPEZ RAMIREZ</t>
  </si>
  <si>
    <t>2710376 A</t>
  </si>
  <si>
    <t>TEC. PROGRAMACIÓN</t>
  </si>
  <si>
    <t>Leonardo Martínez</t>
  </si>
  <si>
    <t>COMP38</t>
  </si>
  <si>
    <t>Desarrollar la solución de software de acuerdo con el diseño y metodologías de desarrollo. - Interfaces Gráficas + Proyecto 1 (codificar)</t>
  </si>
  <si>
    <t>COMP29</t>
  </si>
  <si>
    <t>Administrar base de datos de acuerdo con los estándares y requisitos técnicos. - Bases de Datos 2 (Tc)</t>
  </si>
  <si>
    <t>COMP30</t>
  </si>
  <si>
    <t>Establecer requisitos de la solución de software de acuerdo con estándares y procedimiento técnico - Análisis + Manual Técnico v2</t>
  </si>
  <si>
    <t>0</t>
  </si>
  <si>
    <t>COMP39</t>
  </si>
  <si>
    <t>Desarrollar la solución de software de acuerdo con el diseño y metodologías de desarrollo. - Proyecto 2 + Pruebas (Tc.)</t>
  </si>
  <si>
    <t>COMP42</t>
  </si>
  <si>
    <t>Desarrollar la solución de software de acuerdo con el diseño y metodologías de desarrollo. -  Instalación + Manual Técnico y Usuario v3</t>
  </si>
  <si>
    <t>2771132 A</t>
  </si>
  <si>
    <t>Alber Arango</t>
  </si>
  <si>
    <t>2771150 A</t>
  </si>
  <si>
    <t>Wilson López</t>
  </si>
  <si>
    <t>Administrar base de datos de acuerdo con los estándares y requisitos técnicos. - Bases de Datos 1 (Tc)</t>
  </si>
  <si>
    <t>INFRAESTRUCTURA_CUARTO_2023.xlsx</t>
  </si>
  <si>
    <t>2710342</t>
  </si>
  <si>
    <t>TEC. SISTEMAS</t>
  </si>
  <si>
    <t>John Jairo Ramirez</t>
  </si>
  <si>
    <t>IMPLEMENTACIÓN DE LA RED FÍSICA DE DATOS</t>
  </si>
  <si>
    <t>JOHN JAIRO RIVERA NOREÑA</t>
  </si>
  <si>
    <t>INTERACTUAR EN EL CONTEXTO PRODUCTIVO Y SOCIAL DE ACUERDO CON PRINCIPIOS ÉTICOS PARA LA CONSTRUCCIÓN DE UNA CULTURA DE PAZ</t>
  </si>
  <si>
    <t>CULTURA EMPRENDEDORA Y EMPRESARIAL</t>
  </si>
  <si>
    <t>MARIA ANGELA MONTOYA ESTACIO</t>
  </si>
  <si>
    <t>ACTIVIDAD FÍSICA Y HÁBITOS DE VIDA SALUDABLE</t>
  </si>
  <si>
    <t>INGLES</t>
  </si>
  <si>
    <t>2710340</t>
  </si>
  <si>
    <t>Luis Angel Cordoba</t>
  </si>
  <si>
    <t>JUAN GUILLERMO  GALLEGO RAVE</t>
  </si>
  <si>
    <t>DESARROLLO DE PROCESOS DE COMUNICACIÓN EFICACES Y EFECTIVOS</t>
  </si>
  <si>
    <t>2693180 C</t>
  </si>
  <si>
    <t>TGO. GESTIÓN</t>
  </si>
  <si>
    <t>Andrés Medranda</t>
  </si>
  <si>
    <t>RENATO CABALLERO ARBOLEDA</t>
  </si>
  <si>
    <t>COMP23</t>
  </si>
  <si>
    <t>EJERCICIO DE LOS DERECHOS FUNDAMENTALES DEL TRABAJO</t>
  </si>
  <si>
    <t>2693203 C</t>
  </si>
  <si>
    <t>Diego Moreno</t>
  </si>
  <si>
    <t>CONFIGURACIÓN DE EQUIPOS DE CÓMPUTO</t>
  </si>
  <si>
    <t>CRISTIAN ERNESTO TRUJILLO ORTIZ</t>
  </si>
  <si>
    <t>2693177 C</t>
  </si>
  <si>
    <t>TGO. IMPLEMENTACIÓN</t>
  </si>
  <si>
    <t>IMPLEMENTACIÓN DE LA RED DE DATOS</t>
  </si>
  <si>
    <t>DIEGO ALEJANDRO MORENO VELASQUEZ</t>
  </si>
  <si>
    <t>PROTECCIÓN PARA LA SALUD Y EL MEDIO AMBIENTE</t>
  </si>
  <si>
    <t>2524694 C</t>
  </si>
  <si>
    <t>John Jaime</t>
  </si>
  <si>
    <t>ADMINISTRACIÓN DE HARDWARE Y SOFTWARE DE SEGURIDAD EN LA RED</t>
  </si>
  <si>
    <t>IVAN ALEJANDRO ARIAS GOMEZ</t>
  </si>
  <si>
    <t>2803649 C</t>
  </si>
  <si>
    <t>Hernan villar</t>
  </si>
  <si>
    <t>IMPLEMENTACIÓN DE LA RED INALÁMBRICA LOCAL</t>
  </si>
  <si>
    <t>HERNÁN FRANCISCO VILLAR VEGA</t>
  </si>
  <si>
    <t>2742662</t>
  </si>
  <si>
    <t>Bernardo</t>
  </si>
  <si>
    <t>BERNARDO ZAPATA BAENA</t>
  </si>
  <si>
    <t>2670682 A</t>
  </si>
  <si>
    <t>Rodrigo</t>
  </si>
  <si>
    <t>RODRIGO JESUS  EBRAT CARR</t>
  </si>
  <si>
    <t>2771146 A</t>
  </si>
  <si>
    <t>TEC. MANTENIM</t>
  </si>
  <si>
    <t>John Jairo Rivera</t>
  </si>
  <si>
    <t>MANTENER EQUIPOS DE CÓMPUTO SEGÚN PROCEDIMIENTO TÉCNICO</t>
  </si>
  <si>
    <t>LUIS ANGEL CORDOBA MARMOLEJO</t>
  </si>
  <si>
    <t>APLICACIÓN DE CONOCIMIENTOS DE LAS CIENCIAS NATURALES DE ACUERDO CON SITUACIONES DEL CONTEXTO PRODUCTIVO Y SOCIAL</t>
  </si>
  <si>
    <t>2773060 A</t>
  </si>
  <si>
    <t xml:space="preserve">Aiscardo </t>
  </si>
  <si>
    <t>JHON JAIRO RAMÍREZ MALLA</t>
  </si>
  <si>
    <t>2771148 A</t>
  </si>
  <si>
    <t>Juan Gallego</t>
  </si>
  <si>
    <t>FERNANDO LEÓN CARDONA OTALVARO</t>
  </si>
  <si>
    <t>2789849  Copa</t>
  </si>
  <si>
    <t>Elvis Meza</t>
  </si>
  <si>
    <t>ELVIS ARAMIS MESA RESTREPO</t>
  </si>
  <si>
    <t>2789849 Copa</t>
  </si>
  <si>
    <t>2821743 A</t>
  </si>
  <si>
    <t>Aiscardo</t>
  </si>
  <si>
    <t xml:space="preserve">INDUCCIÓN </t>
  </si>
  <si>
    <t>AISCARDO DE JESUS MOSQUERA RENTERIA</t>
  </si>
  <si>
    <t>ATENDER REQUERIMIENTOS DE LOS CLIENTES DE ACUERDO CON PROCEDIMIENTO TÉCNICO Y NORMATIVA DE PROCESOS DE NEGOCIOS</t>
  </si>
  <si>
    <t>2773073 A</t>
  </si>
  <si>
    <t xml:space="preserve">carlos </t>
  </si>
  <si>
    <t>LUIS ALFONSO ARROYAVE ZULUAGA</t>
  </si>
  <si>
    <t>2771144 A</t>
  </si>
  <si>
    <t>FREDDY</t>
  </si>
  <si>
    <t>FREDDY ALEXANDER RAMIREZ RIVERA</t>
  </si>
  <si>
    <t>ARTES_GRÁFICAS_CUARTO_2023.xlsx</t>
  </si>
  <si>
    <t>2559176 A</t>
  </si>
  <si>
    <t>TECNO. DESAR. MEDIOS</t>
  </si>
  <si>
    <t>MALCON PAUL ARGUMERO CORTÉS</t>
  </si>
  <si>
    <t>INTERACTUAR EN LENGUA INGLESA DE FORMA ORAL Y ESCRITA DENTRO DE CONTEXTOS SOCIALES Y LABORALES SEGÚN LOS CRITERIOS ESTABLECIDOS POR EL MARCO COMÚN EUROPEO DE REFERENCIA PARA LAS LENGUAS.</t>
  </si>
  <si>
    <t>220201501 APLICACIÓN DE CONOCIMIENTOS DE LAS CIENCIAS NATURALES DE ACUERDO CON SITUACIONES DEL CONTEXTO PRODUCTIVO Y SOCIAL.</t>
  </si>
  <si>
    <t>291301081 DMGV · ELABORAR PRODUCTOS EDITORIALES MULTIMEDIA SEGÚN ACUERDO EDITORIAL Y PARÁMETROS TÉCNICOS / DIAGRAMACIÓN EDITORIAL DE PUBLICACIONES DIGITALES.</t>
  </si>
  <si>
    <t>OLIVIA MARCELA ORREGO PALACIOS</t>
  </si>
  <si>
    <t>2710478 A</t>
  </si>
  <si>
    <t>TEC. IMP. DIGITAL</t>
  </si>
  <si>
    <t xml:space="preserve">CLAUDIA MARÍA LUJÁN VILLEGAS </t>
  </si>
  <si>
    <t>240201529 GESTIONAR PROCESOS PROPIOS DE LA CULTURA EMPRENDEDORA Y EMPRESARIAL DE ACUERDO CON EL PERFIL PERSONAL Y LOS REQUERIMIENTOS DE LOS CONTEXTOS PRODUCTIVO Y SOCIAL.</t>
  </si>
  <si>
    <t>210201501 EJERCER DERECHOS FUNDAMENTALES DEL TRABAJO EN EL MARCO DE LA CONSTITUCIÓN POLÍTICA Y LOS CONVENIOS INTERNACIONALES.</t>
  </si>
  <si>
    <t>240201524 DESARROLLAR PROCESOS DE COMUNICACIÓN EFICACES Y EFECTIVOS, TENIENDO EN CUENTA SITUACIONES DE ORDEN SOCIAL, PERSONAL Y PRODUCTIVO.</t>
  </si>
  <si>
    <t>291301072 IMPDIG · IMPRESIÓN DIGITAL DE PRODUCTOS GRÁFICOS</t>
  </si>
  <si>
    <t>LEONARDO TAMAYO MEJIA</t>
  </si>
  <si>
    <t>291301601 IMPDIG · IDENTIFICACIÓN DEL PROCESO GRÁFICO EN CONDICIONES DE SEGURIDAD CALIDAD Y PRODUCTIVIDAD.</t>
  </si>
  <si>
    <t>2651714 C</t>
  </si>
  <si>
    <t>OLIVIA MARCELA ORREGO</t>
  </si>
  <si>
    <t>220501046 UTILIZAR HERRAMIENTAS INFORMÁTICAS DE ACUERDO CON LAS NECESIDADES DE MANEJO DE INFORMACIÓN</t>
  </si>
  <si>
    <t>240201528 RAZONAR CUANTITATIVAMENTE FRENTE A SITUACIONES SUSCEPTIBLES DE SER ABORDADAS DE MANERA MATEMÁTICA EN CONTEXTOS LABORALES, SOCIALES Y PERSONALES.</t>
  </si>
  <si>
    <t>291301078 DMGV · DIAGRAMAR PIEZAS GRÁFICAS DE ACUERDO CON EL MEDIO DE SALIDA Y PARAMETROS DE MAQUETACIÓN / DIAGRAMACIÓN DE PRODUCTOS GRÁFICOS EDITORIALES.</t>
  </si>
  <si>
    <t xml:space="preserve">DAISSY MARCELA MORENO GONZÁLEZ </t>
  </si>
  <si>
    <t>2710381 A</t>
  </si>
  <si>
    <t>DANIEL ANDRÉS FORERO</t>
  </si>
  <si>
    <t>2693236 C</t>
  </si>
  <si>
    <t>TECNO. PREPRENSA</t>
  </si>
  <si>
    <t>291301082 GPPMI · COORDINAR LOS PROCESOS DE PREIMPRESIÓN DE ACUERDO CON LOS PARÁMETROS TÉCNICOS Y EL MEDIO DE SALIDA. / IMPLEMENTACIÓN DE PROCESOS DE PREPRENSA</t>
  </si>
  <si>
    <t>291301078 GPPMI · DIAGRAMAR PIEZAS GRÁFICAS DE ACUERDO CON EL MEDIO DE SALIDA Y PARÁMETROS DE MAQUETACIÓN / FINALIZACIÓN DE PIEZAS GRAFICAS</t>
  </si>
  <si>
    <t>2693238 C</t>
  </si>
  <si>
    <t>2593761 C</t>
  </si>
  <si>
    <t>ALVARO ENRIQUE SANCHEZ PULIDO</t>
  </si>
  <si>
    <t>220601020 GPPMI · CONTROLAR LA PRODUCCIÓN DE ACUERDO CON MÉTODOS TÉCNICOS Y NORMATIVA / CONTROL DEL PROCESOS DE PREPRENSA</t>
  </si>
  <si>
    <t>2785904 C</t>
  </si>
  <si>
    <t>TEC. IMP. OFFSET</t>
  </si>
  <si>
    <t>291301087 OFFSET · CONTROLAR PROCESO DE IMPRESIÓN SEGÚN MÉTODOS DE MEDICIÓN Y
ESPECIFICACIONES TÉCNICAS</t>
  </si>
  <si>
    <t>291301110 OFFSET · IMPRIMIR PIEZAS GRÁFICAS DE ACUERDO CON MÉTODOS OFFSET Y MANUAL DEL FABRICANTE</t>
  </si>
  <si>
    <t>240201526 INTERACTUAR EN EL CONTEXTO PRODUCTIVO Y SOCIAL DE ACUERDO CON PRINCIPIOS ÉTICOS PARA LA CONSTRUCCIÓN DE UNA CULTURA DE PAZ.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</si>
  <si>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</si>
  <si>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</si>
  <si>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</si>
  <si>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</si>
  <si>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</si>
  <si>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</si>
  <si>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</si>
  <si>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</si>
  <si>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</si>
  <si>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LUIS EDUARDO CADAVID ALVAREZ </t>
  </si>
  <si>
    <t>NEWTON WILLARD POMARE GRINARD</t>
  </si>
  <si>
    <t>WILSON FREDY LÓPEZ GÓMEZ</t>
  </si>
  <si>
    <t>ZAIRA ESTHER DÍAZ PEREIRA</t>
  </si>
  <si>
    <t>Total general</t>
  </si>
  <si>
    <t>Suma de HORAS SEMANAL</t>
  </si>
  <si>
    <t>LUNES</t>
  </si>
  <si>
    <t>SÁBADO</t>
  </si>
  <si>
    <t>MARTES</t>
  </si>
  <si>
    <t>MIÉRCOLES</t>
  </si>
  <si>
    <t>JUEVES</t>
  </si>
  <si>
    <t>VIERNES</t>
  </si>
  <si>
    <t>Recuento distinto de FICHA</t>
  </si>
  <si>
    <t xml:space="preserve">2693239 C </t>
  </si>
  <si>
    <t>Identificar las oportunidades que el SENA ofrece en el marco de la formación profesional de acuerdocon el contexto nacional e internacional</t>
  </si>
  <si>
    <t>Desarrollar procesos de comunicación eficaces y efectivos, teniendo en cuenta situaciones  de orden social, personal y productivo. - Comunicaciones</t>
  </si>
  <si>
    <t>Generar hábitos saludables de vida mediante la aplicación de programas de actividad física en los contextos productivos y sociales. - Cultura física</t>
  </si>
  <si>
    <t>Aplicar prácticas de protección ambiental, seguridad y salud en el trabajo de acuerdo con las políticas organizacionales  y la normatividad vigente. - Medio ambiente</t>
  </si>
  <si>
    <t>Interactuar en lengua inglesa de forma oral y escrita dentro de contextos sociales y laborales según los criterios establecidos por el marco común europeo de referencia para las lenguas. - Inglés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</si>
</sst>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</a:t>
            </a:r>
            <a:r>
              <a:rPr lang="en-US" baseline="0"/>
              <a:t> semanales por Instructor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78"/>
              <c:pt idx="0">
                <c:v>David Londoño Ramirez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LEONARDO TAMAYO MEJIA</c:v>
              </c:pt>
              <c:pt idx="4">
                <c:v>MALCON PAUL ARGUMERO CORTÉS</c:v>
              </c:pt>
              <c:pt idx="5">
                <c:v>RAÚL FERNANDO ACEVEDO OGLIASTRI</c:v>
              </c:pt>
              <c:pt idx="6">
                <c:v>NICOLÁS ESTABAN BOTERO SERNA</c:v>
              </c:pt>
              <c:pt idx="7">
                <c:v>ERIKA GUTIERREZ PULGARIN</c:v>
              </c:pt>
              <c:pt idx="8">
                <c:v>Yurani Gallego Cardona</c:v>
              </c:pt>
              <c:pt idx="9">
                <c:v>IVÁN DARÍO SALAMANCA CASTRO</c:v>
              </c:pt>
              <c:pt idx="10">
                <c:v>MIGUEL ÁNGEL ORTEGA MACÍAS</c:v>
              </c:pt>
              <c:pt idx="11">
                <c:v>JARDY GREGORIO IGLESIAS GARCÍA</c:v>
              </c:pt>
              <c:pt idx="12">
                <c:v>OLIVIA MARCELA ORREGO PALACIOS</c:v>
              </c:pt>
              <c:pt idx="13">
                <c:v>ZAIRA ESTHER DÍAZ PEREIRA</c:v>
              </c:pt>
              <c:pt idx="14">
                <c:v>Ana María Cataño Ospina</c:v>
              </c:pt>
              <c:pt idx="15">
                <c:v>Andrés Felipe Sanchez Ortiz</c:v>
              </c:pt>
              <c:pt idx="16">
                <c:v>Diana María Montoya Pareja</c:v>
              </c:pt>
              <c:pt idx="17">
                <c:v>LUÍS FERNANDO ARANGO MARÍN</c:v>
              </c:pt>
              <c:pt idx="18">
                <c:v>JHON FREDY GALLEGO RODRIGUEZ</c:v>
              </c:pt>
              <c:pt idx="19">
                <c:v>MARTA ESTER GOMEZ ADASME</c:v>
              </c:pt>
              <c:pt idx="20">
                <c:v>OLGA BIVIANA  RAMIREZ GOMEZ</c:v>
              </c:pt>
              <c:pt idx="21">
                <c:v>YORMAN ANDRÉS CALDERÓN YEPES</c:v>
              </c:pt>
              <c:pt idx="22">
                <c:v>EDICCSON MANUEL QUIROZ HOYOS</c:v>
              </c:pt>
              <c:pt idx="23">
                <c:v>VÍCTOR ENRIQUE GARCÍA MOLINA</c:v>
              </c:pt>
              <c:pt idx="24">
                <c:v>JAIRO ELIECER QUINTERO LEMOS</c:v>
              </c:pt>
              <c:pt idx="25">
                <c:v>CARLOS DANIEL GOMEZ DAZA</c:v>
              </c:pt>
              <c:pt idx="26">
                <c:v>JHONNYS ARTURO RODRIGUEZ PAYARES</c:v>
              </c:pt>
              <c:pt idx="27">
                <c:v>NUEVO VIDEOJUEGOS</c:v>
              </c:pt>
              <c:pt idx="28">
                <c:v>JOHN FREDY SADDER RAMÍREZ  </c:v>
              </c:pt>
              <c:pt idx="29">
                <c:v>ALVARO PEREZ NIÑO</c:v>
              </c:pt>
              <c:pt idx="30">
                <c:v>JOSE LUIS GUZMAN TAPIAS</c:v>
              </c:pt>
              <c:pt idx="31">
                <c:v>YEISON BARRIOS FUNIELES</c:v>
              </c:pt>
              <c:pt idx="32">
                <c:v>JUAN MAURICIO CARMONA</c:v>
              </c:pt>
              <c:pt idx="33">
                <c:v>DIEGO ALEJANDRO MORENO VELASQUEZ</c:v>
              </c:pt>
              <c:pt idx="34">
                <c:v>KAREN MARGARITA  HERNANDEZ VELASCO</c:v>
              </c:pt>
              <c:pt idx="35">
                <c:v>LEONARDO ALBERTO MARTINEZ FONTALVO</c:v>
              </c:pt>
              <c:pt idx="36">
                <c:v>ISABEL CRISTINA JARAMILLO PEREZ</c:v>
              </c:pt>
              <c:pt idx="37">
                <c:v>ALVARO ENRIQUE SANCHEZ PULIDO</c:v>
              </c:pt>
              <c:pt idx="38">
                <c:v>WILSON FREDY LÓPEZ GÓMEZ</c:v>
              </c:pt>
              <c:pt idx="39">
                <c:v>EDGARDO ENRIQUE MONTANO LÓPEZ</c:v>
              </c:pt>
              <c:pt idx="40">
                <c:v>HERNÁN FRANCISCO VILLAR VEGA</c:v>
              </c:pt>
              <c:pt idx="41">
                <c:v>ENEVIS RAFAEL REYES MORENO</c:v>
              </c:pt>
              <c:pt idx="42">
                <c:v>IVAN ALEJANDRO ARIAS GOMEZ</c:v>
              </c:pt>
              <c:pt idx="43">
                <c:v>Kenia Nayiver Lopez Ramirez</c:v>
              </c:pt>
              <c:pt idx="44">
                <c:v>LUIS EDUARDO CADAVID ALVAREZ </c:v>
              </c:pt>
              <c:pt idx="45">
                <c:v>MARIA ANGELA MONTOYA ESTACIO</c:v>
              </c:pt>
              <c:pt idx="46">
                <c:v>NEWTON WILLARD POMARE GRINARD</c:v>
              </c:pt>
              <c:pt idx="47">
                <c:v>MAGNOLIA DE LA CRUZ BARAJAS GIRALDO</c:v>
              </c:pt>
              <c:pt idx="48">
                <c:v>DIEGO ALBERTO LOPEZ ZAPATA</c:v>
              </c:pt>
              <c:pt idx="49">
                <c:v>RENATO CABALLERO ARBOLEDA</c:v>
              </c:pt>
              <c:pt idx="50">
                <c:v>DORIS ELENA MONSALVE SOSSA</c:v>
              </c:pt>
              <c:pt idx="51">
                <c:v>CARLOS ALBERTO MONTOYA CANO</c:v>
              </c:pt>
              <c:pt idx="52">
                <c:v>ALBER DARIO ARANGO</c:v>
              </c:pt>
              <c:pt idx="53">
                <c:v>LUIS ALFONSO ARROYAVE ZULUAGA</c:v>
              </c:pt>
              <c:pt idx="54">
                <c:v>DANIEL ANDRÉS FORERO</c:v>
              </c:pt>
              <c:pt idx="55">
                <c:v>LUIS ANGEL CORDOBA MARMOLEJO</c:v>
              </c:pt>
              <c:pt idx="56">
                <c:v>DANIEL DAVID BENAVIDES SÁNCHEZ</c:v>
              </c:pt>
              <c:pt idx="57">
                <c:v>BERNARDO ZAPATA BAENA</c:v>
              </c:pt>
              <c:pt idx="58">
                <c:v>RODRIGO JESUS  EBRAT CARR</c:v>
              </c:pt>
              <c:pt idx="59">
                <c:v>CRISTIAN ERNESTO TRUJILLO ORTIZ</c:v>
              </c:pt>
              <c:pt idx="60">
                <c:v>JHON JAIRO RAMÍREZ MALLA</c:v>
              </c:pt>
              <c:pt idx="61">
                <c:v>DAISSY MARCELA MORENO GONZÁLEZ</c:v>
              </c:pt>
              <c:pt idx="62">
                <c:v>DIEGO FERNANDO GUILOMBO VALDES</c:v>
              </c:pt>
              <c:pt idx="63">
                <c:v>ELVIS ARAMIS MESA RESTREPO</c:v>
              </c:pt>
              <c:pt idx="64">
                <c:v>JAIRO AUGUSTO ARBOLEDA LONDOÑO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NICOLÁS ESPINOSA SANTANA</c:v>
              </c:pt>
              <c:pt idx="68">
                <c:v>YARITZA PAOLA ESQUIVEL SOLÓRZANO</c:v>
              </c:pt>
              <c:pt idx="69">
                <c:v>Dorian Sully Múnera Rúa</c:v>
              </c:pt>
              <c:pt idx="70">
                <c:v>FERNANDO LEÓN CARDONA OTALVARO</c:v>
              </c:pt>
              <c:pt idx="71">
                <c:v>LILIANA MARÍA GALEANO ZEA</c:v>
              </c:pt>
              <c:pt idx="72">
                <c:v>FREDDY ALEXANDER RAMIREZ RIVERA</c:v>
              </c:pt>
              <c:pt idx="73">
                <c:v>JENNIFER ANDREA LONDOÑO GALLEGO</c:v>
              </c:pt>
              <c:pt idx="74">
                <c:v>ANDRÉS FELIPE AGUDELO GONZÁLEZ</c:v>
              </c:pt>
              <c:pt idx="75">
                <c:v>JOHN JAIRO RIVERA NOREÑA</c:v>
              </c:pt>
              <c:pt idx="76">
                <c:v>CLAUDIA MARÍA LUJÁN VILLEGAS</c:v>
              </c:pt>
              <c:pt idx="77">
                <c:v>ISABEL CRISTINA  ANDRADE MARTELO</c:v>
              </c:pt>
            </c:strLit>
          </c:cat>
          <c:val>
            <c:numLit>
              <c:formatCode>General</c:formatCode>
              <c:ptCount val="78"/>
              <c:pt idx="0">
                <c:v>34</c:v>
              </c:pt>
              <c:pt idx="1">
                <c:v>32</c:v>
              </c:pt>
              <c:pt idx="2">
                <c:v>32</c:v>
              </c:pt>
              <c:pt idx="3">
                <c:v>32</c:v>
              </c:pt>
              <c:pt idx="4">
                <c:v>30</c:v>
              </c:pt>
              <c:pt idx="5">
                <c:v>30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29</c:v>
              </c:pt>
              <c:pt idx="20">
                <c:v>28</c:v>
              </c:pt>
              <c:pt idx="21">
                <c:v>28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28</c:v>
              </c:pt>
              <c:pt idx="35">
                <c:v>28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25</c:v>
              </c:pt>
              <c:pt idx="47">
                <c:v>25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24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20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20</c:v>
              </c:pt>
              <c:pt idx="74">
                <c:v>20</c:v>
              </c:pt>
              <c:pt idx="75">
                <c:v>18</c:v>
              </c:pt>
              <c:pt idx="76">
                <c:v>16</c:v>
              </c:pt>
              <c:pt idx="77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B6FC-43E4-88D9-6252768A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77855"/>
        <c:axId val="1831366831"/>
      </c:barChart>
      <c:catAx>
        <c:axId val="350577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136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13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5778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[CONSOLIDADO.xlsx]PivotChartTable1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52916</xdr:rowOff>
    </xdr:from>
    <xdr:to>
      <xdr:col>5</xdr:col>
      <xdr:colOff>300567</xdr:colOff>
      <xdr:row>0</xdr:row>
      <xdr:rowOff>1259416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8DCBFF5E-E114-109C-2D69-A171AA6CB2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52916"/>
              <a:ext cx="5899150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366183</xdr:colOff>
      <xdr:row>0</xdr:row>
      <xdr:rowOff>51860</xdr:rowOff>
    </xdr:from>
    <xdr:to>
      <xdr:col>6</xdr:col>
      <xdr:colOff>4550832</xdr:colOff>
      <xdr:row>0</xdr:row>
      <xdr:rowOff>1259418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8ED5BE53-EB45-1926-081A-74D34C3D56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8266" y="51860"/>
              <a:ext cx="5274733" cy="1207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4620683</xdr:colOff>
      <xdr:row>0</xdr:row>
      <xdr:rowOff>51859</xdr:rowOff>
    </xdr:from>
    <xdr:to>
      <xdr:col>13</xdr:col>
      <xdr:colOff>2021417</xdr:colOff>
      <xdr:row>0</xdr:row>
      <xdr:rowOff>1280582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539F9145-E7BD-3B9D-250C-09E519824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2850" y="51860"/>
              <a:ext cx="5422900" cy="1186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752471</xdr:colOff>
      <xdr:row>2</xdr:row>
      <xdr:rowOff>23809</xdr:rowOff>
    </xdr:from>
    <xdr:to>
      <xdr:col>11</xdr:col>
      <xdr:colOff>1164167</xdr:colOff>
      <xdr:row>30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3BFB3F-C19C-EBCC-29E0-B700231E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190.770226273147" backgroundQuery="1" createdVersion="8" refreshedVersion="8" minRefreshableVersion="3" recordCount="0" supportSubquery="1" supportAdvancedDrill="1" xr:uid="{7D2641AA-01ED-4971-8B6B-AECC7366560B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SABEL CRISTINA  ANDRADE MARTELO"/>
        <s v="ISABEL CRISTINA JARAMILLO PEREZ"/>
        <s v="IVAN ALEJANDRO ARIAS GOMEZ"/>
        <s v="IVÁN DARÍO SALAMANCA CASTRO"/>
        <s v="JAIRO AUGUSTO ARBOLEDA LONDOÑO"/>
        <s v="JAIRO ELIECER QUINTERO LEMOS"/>
        <s v="JARDY GREGORIO IGLESIAS GARCÍA"/>
        <s v="JENNIFER ANDREA LONDOÑO GALLEGO"/>
        <s v="JHON FREDY GALLEGO RODRIGUEZ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IS EDUARDO CADAVID ALVAREZ 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ICOLÁS ESPINOSA SANTANA"/>
        <s v="NICOLÁS ESTABAN BOTERO SERNA"/>
        <s v="NUEVO VIDEOJUEGOS"/>
        <s v="OLGA BIVIANA  RAMIREZ GOMEZ"/>
        <s v="OLIVIA MARCELA ORREGO PALACIOS"/>
        <s v="RAÚL FERNANDO ACEVEDO OGLIASTRI"/>
        <s v="RENATO CABALLERO ARBOLEDA"/>
        <s v="RODRIGO JESUS  EBRAT CARR"/>
        <s v="Rubiela Isabel Beleño Ramos"/>
        <s v="VÍCTOR ENRIQUE GARCÍA MOLINA"/>
        <s v="WILSON FREDY LÓPEZ GÓMEZ"/>
        <s v="YARITZA PAOLA ESQUIVEL SOLÓRZANO"/>
        <s v="YEISON BARRIOS FUNIELES"/>
        <s v="YORMAN ANDRÉS CALDERÓN YEPES"/>
        <s v="Yurani Gallego Cardona"/>
        <s v="ZAIRA ESTHER DÍAZ PEREIRA"/>
      </sharedItems>
    </cacheField>
    <cacheField name="[Measures].[Suma de HORAS SEMANAL]" caption="Suma de HORAS SEMANAL" numFmtId="0" hierarchy="106" level="32767"/>
  </cacheFields>
  <cacheHierarchies count="11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190.770227546294" backgroundQuery="1" createdVersion="8" refreshedVersion="8" minRefreshableVersion="3" recordCount="0" supportSubquery="1" supportAdvancedDrill="1" xr:uid="{75660202-66A8-404C-907D-5716A3D3B8B1}">
  <cacheSource type="external" connectionId="6"/>
  <cacheFields count="2">
    <cacheField name="[PROGRAMACIONES_PARCIALES].[FORMACIÓN].[FORMACIÓN]" caption="FORMACIÓN" numFmtId="0" hierarchy="2" level="1">
      <sharedItems count="20">
        <s v="ADSO"/>
        <s v="TCO INTEGRACIÓN DE CONTENIDOS DIGITALES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CAMARA"/>
        <s v="TECNO. DESAR. MEDIOS"/>
        <s v="TECNO. PREPRENSA"/>
        <s v="TECNO. PRODUCCIÓN MEDIOS"/>
        <s v="TECNO. VIDEOJUEGOS"/>
        <s v="TGO. GESTIÓN"/>
        <s v="TGO. IMPLEMENTACIÓN"/>
        <s v="TGO. PROD. MULTI"/>
        <s v="TODOS"/>
      </sharedItems>
    </cacheField>
    <cacheField name="[Measures].[Recuento distinto de FICHA]" caption="Recuento distinto de FICHA" numFmtId="0" hierarchy="109" level="32767"/>
  </cacheFields>
  <cacheHierarchies count="11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190.770225231485" backgroundQuery="1" createdVersion="8" refreshedVersion="8" minRefreshableVersion="3" recordCount="0" supportSubquery="1" supportAdvancedDrill="1" xr:uid="{EAD3507D-D118-4C05-98E0-A3A4A325BA0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SABEL CRISTINA  ANDRADE MARTELO"/>
        <s v="ISABEL CRISTINA JARAMILLO PEREZ"/>
        <s v="IVAN ALEJANDRO ARIAS GOMEZ"/>
        <s v="IVÁN DARÍO SALAMANCA CASTRO"/>
        <s v="JAIRO AUGUSTO ARBOLEDA LONDOÑO"/>
        <s v="JAIRO ELIECER QUINTERO LEMOS"/>
        <s v="JARDY GREGORIO IGLESIAS GARCÍA"/>
        <s v="JENNIFER ANDREA LONDOÑO GALLEGO"/>
        <s v="JHON FREDY GALLEGO RODRIGUEZ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IS EDUARDO CADAVID ALVAREZ 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ICOLÁS ESPINOSA SANTANA"/>
        <s v="NICOLÁS ESTABAN BOTERO SERNA"/>
        <s v="NUEVO VIDEOJUEGOS"/>
        <s v="OLGA BIVIANA  RAMIREZ GOMEZ"/>
        <s v="OLIVIA MARCELA ORREGO PALACIOS"/>
        <s v="RAÚL FERNANDO ACEVEDO OGLIASTRI"/>
        <s v="RENATO CABALLERO ARBOLEDA"/>
        <s v="RODRIGO JESUS  EBRAT CARR"/>
        <s v="Rubiela Isabel Beleño Ramos"/>
        <s v="VÍCTOR ENRIQUE GARCÍA MOLINA"/>
        <s v="WILSON FREDY LÓPEZ GÓMEZ"/>
        <s v="YARITZA PAOLA ESQUIVEL SOLÓRZANO"/>
        <s v="YEISON BARRIOS FUNIELES"/>
        <s v="YORMAN ANDRÉS CALDERÓN YEPES"/>
        <s v="Yurani Gallego Cardona"/>
        <s v="ZAIRA ESTHER DÍAZ PEREIRA"/>
      </sharedItems>
    </cacheField>
    <cacheField name="[Measures].[Suma de HORAS SEMANAL]" caption="Suma de HORAS SEMANAL" numFmtId="0" hierarchy="106" level="32767"/>
  </cacheFields>
  <cacheHierarchies count="11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557455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EE122-EE08-442B-9C38-8EAC4A65DA38}" name="PivotChartTable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15"/>
    </i>
    <i>
      <x v="51"/>
    </i>
    <i>
      <x v="70"/>
    </i>
    <i>
      <x v="49"/>
    </i>
    <i>
      <x v="57"/>
    </i>
    <i>
      <x v="67"/>
    </i>
    <i>
      <x v="63"/>
    </i>
    <i>
      <x v="26"/>
    </i>
    <i>
      <x v="76"/>
    </i>
    <i>
      <x v="33"/>
    </i>
    <i>
      <x v="60"/>
    </i>
    <i>
      <x v="36"/>
    </i>
    <i>
      <x v="66"/>
    </i>
    <i>
      <x v="77"/>
    </i>
    <i>
      <x v="4"/>
    </i>
    <i>
      <x v="6"/>
    </i>
    <i>
      <x v="16"/>
    </i>
    <i>
      <x v="55"/>
    </i>
    <i>
      <x v="38"/>
    </i>
    <i>
      <x v="59"/>
    </i>
    <i>
      <x v="65"/>
    </i>
    <i>
      <x v="75"/>
    </i>
    <i>
      <x v="23"/>
    </i>
    <i>
      <x v="71"/>
    </i>
    <i>
      <x v="35"/>
    </i>
    <i>
      <x v="9"/>
    </i>
    <i>
      <x v="40"/>
    </i>
    <i>
      <x v="64"/>
    </i>
    <i>
      <x v="41"/>
    </i>
    <i>
      <x v="3"/>
    </i>
    <i>
      <x v="43"/>
    </i>
    <i>
      <x v="74"/>
    </i>
    <i>
      <x v="45"/>
    </i>
    <i>
      <x v="18"/>
    </i>
    <i>
      <x v="46"/>
    </i>
    <i>
      <x v="48"/>
    </i>
    <i>
      <x v="31"/>
    </i>
    <i>
      <x v="2"/>
    </i>
    <i>
      <x v="72"/>
    </i>
    <i>
      <x v="22"/>
    </i>
    <i>
      <x v="29"/>
    </i>
    <i>
      <x v="25"/>
    </i>
    <i>
      <x v="32"/>
    </i>
    <i>
      <x v="47"/>
    </i>
    <i>
      <x v="54"/>
    </i>
    <i>
      <x v="58"/>
    </i>
    <i>
      <x v="61"/>
    </i>
    <i>
      <x v="56"/>
    </i>
    <i>
      <x v="17"/>
    </i>
    <i>
      <x v="68"/>
    </i>
    <i>
      <x v="21"/>
    </i>
    <i>
      <x v="8"/>
    </i>
    <i>
      <x v="1"/>
    </i>
    <i>
      <x v="52"/>
    </i>
    <i>
      <x v="13"/>
    </i>
    <i>
      <x v="53"/>
    </i>
    <i>
      <x v="14"/>
    </i>
    <i>
      <x v="7"/>
    </i>
    <i>
      <x v="69"/>
    </i>
    <i>
      <x v="11"/>
    </i>
    <i>
      <x v="39"/>
    </i>
    <i>
      <x v="12"/>
    </i>
    <i>
      <x v="19"/>
    </i>
    <i>
      <x v="24"/>
    </i>
    <i>
      <x v="34"/>
    </i>
    <i>
      <x/>
    </i>
    <i>
      <x v="44"/>
    </i>
    <i>
      <x v="62"/>
    </i>
    <i>
      <x v="73"/>
    </i>
    <i>
      <x v="20"/>
    </i>
    <i>
      <x v="27"/>
    </i>
    <i>
      <x v="50"/>
    </i>
    <i>
      <x v="28"/>
    </i>
    <i>
      <x v="37"/>
    </i>
    <i>
      <x v="5"/>
    </i>
    <i>
      <x v="42"/>
    </i>
    <i>
      <x v="10"/>
    </i>
    <i>
      <x v="30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755745560"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29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16</x15:v>
          </x15:c>
        </x15:pivotRow>
        <x15:pivotRow count="1">
          <x15:c>
            <x15:v>2030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020E4-83B2-4F06-B720-170175C25AA3}" name="TablaDiná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 CUATRO TRIMESTRE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8E2DA-728B-4CBE-AF27-FA3BA3312DA7}" name="TablaDinámica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5:E56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 CUATRO TRIMESTRE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0D88B6C-3E67-42B6-B7A5-14B1A3D27170}" autoFormatId="16" applyNumberFormats="0" applyBorderFormats="0" applyFontFormats="0" applyPatternFormats="0" applyAlignmentFormats="0" applyWidthHeightFormats="0">
  <queryTableRefresh nextId="105">
    <queryTableFields count="104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905AF6C5-72C9-4638-8650-8611179A5873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055B6DF2-6031-4B19-847F-DB707C7A7554}" sourceName="14-15L">
  <extLst>
    <x:ext xmlns:x15="http://schemas.microsoft.com/office/spreadsheetml/2010/11/main" uri="{2F2917AC-EB37-4324-AD4E-5DD8C200BD13}">
      <x15:tableSlicerCache tableId="1" column="2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2826334D-3784-43BC-AF5B-456689584FF3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202516F4-AC18-43F5-A056-501FC76DD500}" cache="SegmentaciónDeDatos_6_7L" caption="AMBIENTES OCUPADOS MAÑANA" columnCount="11" style="SlicerStyleLight2" rowHeight="241300"/>
  <slicer name="14-15L" xr10:uid="{5354F0DC-BE37-4E86-B877-A8D65BB9EF04}" cache="SegmentaciónDeDatos_14_15L" caption="AMBIENTES OCUPADOS TARDE" columnCount="10" style="SlicerStyleLight2" rowHeight="241300"/>
  <slicer name="19-20L" xr10:uid="{2E8B3ED4-B87F-40FB-9110-C669CF5DD319}" cache="SegmentaciónDeDatos_19_20L" caption="AMBIENTE OCUPADOS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EB96F-4108-439D-9CA7-B37E139B3E36}" name="PROGRAMACIONES_PARCIALES" displayName="PROGRAMACIONES_PARCIALES" ref="A2:CZ362" tableType="queryTable" totalsRowCount="1">
  <autoFilter ref="A2:CZ361" xr:uid="{CB5EB96F-4108-439D-9CA7-B37E139B3E36}">
    <filterColumn colId="3">
      <filters>
        <filter val="DANIEL ANDRÉS FORERO"/>
        <filter val="Daniel Benavides"/>
      </filters>
    </filterColumn>
  </autoFilter>
  <tableColumns count="104">
    <tableColumn id="1" xr3:uid="{507C03B7-7B6E-46BA-AF23-87D19450965D}" uniqueName="1" name="Source.Name" queryTableFieldId="1" dataDxfId="8"/>
    <tableColumn id="2" xr3:uid="{AE8FE072-08FD-417C-82B8-E58D0D64B6A8}" uniqueName="2" name="FICHA" queryTableFieldId="2" dataDxfId="7"/>
    <tableColumn id="3" xr3:uid="{181F35C3-CDCF-4062-A32E-2A3AA79665E5}" uniqueName="3" name="FORMACIÓN" queryTableFieldId="3" dataDxfId="6"/>
    <tableColumn id="4" xr3:uid="{BFC1F9E2-061B-43E3-9257-DA638F9D58F1}" uniqueName="4" name="TITULAR" queryTableFieldId="4" dataDxfId="5"/>
    <tableColumn id="5" xr3:uid="{1E3D2649-8FC3-486F-8DBE-57A93D2FAAA6}" uniqueName="5" name="TRIMESTRE ACADÉMICO" queryTableFieldId="5"/>
    <tableColumn id="6" xr3:uid="{719EF65F-DD52-4F53-A675-7E3D3327A511}" uniqueName="6" name="COMPETENCIA" queryTableFieldId="6" dataDxfId="4"/>
    <tableColumn id="7" xr3:uid="{58520AAD-571F-4645-BBCA-984A3115494E}" uniqueName="7" name="NOMBRE DE LA COMPETENCIA" queryTableFieldId="7" dataDxfId="3"/>
    <tableColumn id="8" xr3:uid="{90A1945F-0946-42AF-951B-007BA8A33BBD}" uniqueName="8" name="RAP 1" queryTableFieldId="8"/>
    <tableColumn id="9" xr3:uid="{DBB77858-40A5-4BC0-A55B-D4FE2FDCEAF5}" uniqueName="9" name="RAP 2" queryTableFieldId="9"/>
    <tableColumn id="10" xr3:uid="{6CB91A33-BF08-4197-953A-2F6ED8104676}" uniqueName="10" name="RAP 3" queryTableFieldId="10"/>
    <tableColumn id="11" xr3:uid="{27D18A42-60A4-4209-9B08-299368D3B8CF}" uniqueName="11" name="RAP 4" queryTableFieldId="11"/>
    <tableColumn id="12" xr3:uid="{03809181-3451-4C40-B588-7100BEC6EE1A}" uniqueName="12" name="RAP 5" queryTableFieldId="12"/>
    <tableColumn id="13" xr3:uid="{312AE158-DEF7-44DC-BD80-EB5BF2380FE7}" uniqueName="13" name="RAP 6" queryTableFieldId="13"/>
    <tableColumn id="14" xr3:uid="{3C234C9C-284C-4D1C-9DB6-1370B616C397}" uniqueName="14" name="INSTRUCTOR" queryTableFieldId="14" dataDxfId="2"/>
    <tableColumn id="15" xr3:uid="{429AC26A-9FDB-4F00-8A40-48E34246EFFE}" uniqueName="15" name="NOMBRE DE LA COMPETENCIA 2" queryTableFieldId="15" dataDxfId="1"/>
    <tableColumn id="16" xr3:uid="{9AC78B78-CF83-44B0-BD92-8A374EF912B2}" uniqueName="16" name="HORAS SEMANAL" queryTableFieldId="16"/>
    <tableColumn id="17" xr3:uid="{A12ABE5A-C3CF-4E19-8A21-839F40F5D41B}" uniqueName="17" name="HORAS POR TRIMESTRE" queryTableFieldId="17"/>
    <tableColumn id="18" xr3:uid="{C337F247-39E6-4CB6-9A09-424456B2BCDA}" uniqueName="18" name="6-7L" totalsRowFunction="custom" queryTableFieldId="18">
      <totalsRowFormula>SUBTOTAL(3,PROGRAMACIONES_PARCIALES[6-7L])</totalsRowFormula>
    </tableColumn>
    <tableColumn id="19" xr3:uid="{74B20824-A2F5-4A22-B45C-1848ADE31688}" uniqueName="19" name="7-8L" totalsRowFunction="custom" queryTableFieldId="19">
      <totalsRowFormula>SUBTOTAL(3,PROGRAMACIONES_PARCIALES[7-8L])</totalsRowFormula>
    </tableColumn>
    <tableColumn id="20" xr3:uid="{E2D0B977-5BF6-4F8B-A669-46A7E5E155BA}" uniqueName="20" name="8-9L" totalsRowFunction="custom" queryTableFieldId="20">
      <totalsRowFormula>SUBTOTAL(3,PROGRAMACIONES_PARCIALES[8-9L])</totalsRowFormula>
    </tableColumn>
    <tableColumn id="21" xr3:uid="{72D9636D-E4B3-48FF-8175-2386F394830D}" uniqueName="21" name="9-10L" totalsRowFunction="custom" queryTableFieldId="21">
      <totalsRowFormula>SUBTOTAL(3,PROGRAMACIONES_PARCIALES[9-10L])</totalsRowFormula>
    </tableColumn>
    <tableColumn id="22" xr3:uid="{7DEB3FD5-F69F-4D3C-8245-8DA6489DF4FA}" uniqueName="22" name="10-11L" totalsRowFunction="custom" queryTableFieldId="22">
      <totalsRowFormula>SUBTOTAL(3,PROGRAMACIONES_PARCIALES[10-11L])</totalsRowFormula>
    </tableColumn>
    <tableColumn id="23" xr3:uid="{14F70BD0-2418-4E2C-BA5B-5BC2DA42863E}" uniqueName="23" name="11-12L" totalsRowFunction="custom" queryTableFieldId="23">
      <totalsRowFormula>SUBTOTAL(3,PROGRAMACIONES_PARCIALES[11-12L])</totalsRowFormula>
    </tableColumn>
    <tableColumn id="24" xr3:uid="{DDCBD551-620C-4A78-92FC-95FC4EE77340}" uniqueName="24" name="12-13L" totalsRowFunction="custom" queryTableFieldId="24">
      <totalsRowFormula>SUBTOTAL(3,PROGRAMACIONES_PARCIALES[12-13L])</totalsRowFormula>
    </tableColumn>
    <tableColumn id="25" xr3:uid="{8F4FE2C4-0394-4DDE-813B-5C5FC538F13D}" uniqueName="25" name="13-14L" totalsRowFunction="custom" queryTableFieldId="25">
      <totalsRowFormula>SUBTOTAL(3,PROGRAMACIONES_PARCIALES[13-14L])</totalsRowFormula>
    </tableColumn>
    <tableColumn id="26" xr3:uid="{B56AB48E-CA1E-441E-95A6-90FF0077F0B0}" uniqueName="26" name="14-15L" totalsRowFunction="custom" queryTableFieldId="26">
      <totalsRowFormula>SUBTOTAL(3,PROGRAMACIONES_PARCIALES[14-15L])</totalsRowFormula>
    </tableColumn>
    <tableColumn id="27" xr3:uid="{4EE257D5-D111-4181-899D-52485C60C05C}" uniqueName="27" name="15-16L" totalsRowFunction="custom" queryTableFieldId="27">
      <totalsRowFormula>SUBTOTAL(3,PROGRAMACIONES_PARCIALES[15-16L])</totalsRowFormula>
    </tableColumn>
    <tableColumn id="28" xr3:uid="{D553A9C2-3376-4869-A3C0-82461C538738}" uniqueName="28" name="16-17L" totalsRowFunction="custom" queryTableFieldId="28">
      <totalsRowFormula>SUBTOTAL(3,PROGRAMACIONES_PARCIALES[16-17L])</totalsRowFormula>
    </tableColumn>
    <tableColumn id="29" xr3:uid="{01462D5D-32B4-45C9-AE99-8C8DD738F1C0}" uniqueName="29" name="17-18L" totalsRowFunction="custom" queryTableFieldId="29">
      <totalsRowFormula>SUBTOTAL(3,PROGRAMACIONES_PARCIALES[17-18L])</totalsRowFormula>
    </tableColumn>
    <tableColumn id="30" xr3:uid="{330F7905-0D30-4A9B-859D-F641BAEA471D}" uniqueName="30" name="18-19L" totalsRowFunction="custom" queryTableFieldId="30">
      <totalsRowFormula>SUBTOTAL(3,PROGRAMACIONES_PARCIALES[18-19L])</totalsRowFormula>
    </tableColumn>
    <tableColumn id="31" xr3:uid="{83DE8961-FFFB-421A-BAE9-05D98C0FD108}" uniqueName="31" name="19-20L" totalsRowFunction="custom" queryTableFieldId="31">
      <totalsRowFormula>SUBTOTAL(3,PROGRAMACIONES_PARCIALES[19-20L])</totalsRowFormula>
    </tableColumn>
    <tableColumn id="32" xr3:uid="{B868E3AF-DC3F-477F-A718-E734CD7A3653}" uniqueName="32" name="20-21L" totalsRowFunction="custom" queryTableFieldId="32">
      <totalsRowFormula>SUBTOTAL(3,PROGRAMACIONES_PARCIALES[20-21L])</totalsRowFormula>
    </tableColumn>
    <tableColumn id="33" xr3:uid="{8EA289C3-218F-4910-853E-45EBF212F197}" uniqueName="33" name="21-22L" totalsRowFunction="custom" queryTableFieldId="33">
      <totalsRowFormula>SUBTOTAL(3,PROGRAMACIONES_PARCIALES[21-22L])</totalsRowFormula>
    </tableColumn>
    <tableColumn id="34" xr3:uid="{0F8C1081-073C-4210-BE48-16F051688D96}" uniqueName="34" name="6-7M" totalsRowFunction="custom" queryTableFieldId="34">
      <totalsRowFormula>SUBTOTAL(3,PROGRAMACIONES_PARCIALES[6-7M])</totalsRowFormula>
    </tableColumn>
    <tableColumn id="35" xr3:uid="{23030BA0-C847-48AD-943F-2CC8C042B879}" uniqueName="35" name="7-8M" totalsRowFunction="custom" queryTableFieldId="35">
      <totalsRowFormula>SUBTOTAL(3,PROGRAMACIONES_PARCIALES[7-8M])</totalsRowFormula>
    </tableColumn>
    <tableColumn id="36" xr3:uid="{9F765C79-5189-4D2C-AA1D-90F51CB4BA4A}" uniqueName="36" name="8-9M" totalsRowFunction="custom" queryTableFieldId="36">
      <totalsRowFormula>SUBTOTAL(3,PROGRAMACIONES_PARCIALES[8-9M])</totalsRowFormula>
    </tableColumn>
    <tableColumn id="37" xr3:uid="{C362E0D4-3202-47C0-B054-A3B27C4ACB76}" uniqueName="37" name="9-10M" totalsRowFunction="custom" queryTableFieldId="37">
      <totalsRowFormula>SUBTOTAL(3,PROGRAMACIONES_PARCIALES[9-10M])</totalsRowFormula>
    </tableColumn>
    <tableColumn id="38" xr3:uid="{D6A57F53-A798-40B2-8817-B7B0F6333AA1}" uniqueName="38" name="10-11M" totalsRowFunction="custom" queryTableFieldId="38">
      <totalsRowFormula>SUBTOTAL(3,PROGRAMACIONES_PARCIALES[10-11M])</totalsRowFormula>
    </tableColumn>
    <tableColumn id="39" xr3:uid="{2AF3757F-0ED1-437C-830A-E67873D4BD5B}" uniqueName="39" name="11-12M" totalsRowFunction="custom" queryTableFieldId="39">
      <totalsRowFormula>SUBTOTAL(3,PROGRAMACIONES_PARCIALES[11-12M])</totalsRowFormula>
    </tableColumn>
    <tableColumn id="40" xr3:uid="{57D1890F-6E96-49F1-B7B7-AFC7E147D028}" uniqueName="40" name="12-13M" totalsRowFunction="custom" queryTableFieldId="40">
      <totalsRowFormula>SUBTOTAL(3,PROGRAMACIONES_PARCIALES[12-13M])</totalsRowFormula>
    </tableColumn>
    <tableColumn id="41" xr3:uid="{F33CA5C5-D296-4471-890C-A6B697EADE89}" uniqueName="41" name="13-14M" totalsRowFunction="custom" queryTableFieldId="41">
      <totalsRowFormula>SUBTOTAL(3,PROGRAMACIONES_PARCIALES[13-14M])</totalsRowFormula>
    </tableColumn>
    <tableColumn id="42" xr3:uid="{54D1AEB1-8738-479E-B815-0AABA3979757}" uniqueName="42" name="14-15M" totalsRowFunction="custom" queryTableFieldId="42">
      <totalsRowFormula>SUBTOTAL(3,PROGRAMACIONES_PARCIALES[14-15M])</totalsRowFormula>
    </tableColumn>
    <tableColumn id="43" xr3:uid="{96C17F69-8829-4C5D-AC29-91C5D51563E8}" uniqueName="43" name="15-16M" totalsRowFunction="custom" queryTableFieldId="43">
      <totalsRowFormula>SUBTOTAL(3,PROGRAMACIONES_PARCIALES[15-16M])</totalsRowFormula>
    </tableColumn>
    <tableColumn id="44" xr3:uid="{611CC4D2-517B-4536-BC20-A0F5488ECEF5}" uniqueName="44" name="16-17M" totalsRowFunction="custom" queryTableFieldId="44">
      <totalsRowFormula>SUBTOTAL(3,PROGRAMACIONES_PARCIALES[16-17M])</totalsRowFormula>
    </tableColumn>
    <tableColumn id="45" xr3:uid="{FE4ACADB-2D40-4BBD-87D3-B87519502BDA}" uniqueName="45" name="17-18M" totalsRowFunction="custom" queryTableFieldId="45">
      <totalsRowFormula>SUBTOTAL(3,PROGRAMACIONES_PARCIALES[17-18M])</totalsRowFormula>
    </tableColumn>
    <tableColumn id="46" xr3:uid="{D9DAC959-5A24-4865-BC41-06814E8E23B1}" uniqueName="46" name="18-19M" totalsRowFunction="custom" queryTableFieldId="46">
      <totalsRowFormula>SUBTOTAL(3,PROGRAMACIONES_PARCIALES[18-19M])</totalsRowFormula>
    </tableColumn>
    <tableColumn id="47" xr3:uid="{339D9D67-A0F8-4450-9C72-CFD2E6FD63E2}" uniqueName="47" name="19-20M" totalsRowFunction="custom" queryTableFieldId="47">
      <totalsRowFormula>SUBTOTAL(3,PROGRAMACIONES_PARCIALES[19-20M])</totalsRowFormula>
    </tableColumn>
    <tableColumn id="48" xr3:uid="{91F550C0-1DD5-416D-8F05-7E42F5F567AE}" uniqueName="48" name="20-21M" totalsRowFunction="custom" queryTableFieldId="48">
      <totalsRowFormula>SUBTOTAL(3,PROGRAMACIONES_PARCIALES[20-21M])</totalsRowFormula>
    </tableColumn>
    <tableColumn id="49" xr3:uid="{72F099DF-23A8-4480-A765-D117B785C4D6}" uniqueName="49" name="21-22M" totalsRowFunction="custom" queryTableFieldId="49">
      <totalsRowFormula>SUBTOTAL(3,PROGRAMACIONES_PARCIALES[21-22M])</totalsRowFormula>
    </tableColumn>
    <tableColumn id="50" xr3:uid="{C5DB29E8-47E8-4930-923A-6425930F7DBF}" uniqueName="50" name="6-7MI" totalsRowFunction="custom" queryTableFieldId="50">
      <totalsRowFormula>SUBTOTAL(3,PROGRAMACIONES_PARCIALES[6-7MI])</totalsRowFormula>
    </tableColumn>
    <tableColumn id="51" xr3:uid="{2673C5B7-BD71-4A61-B384-984703CC5F51}" uniqueName="51" name="7-8MI" totalsRowFunction="custom" queryTableFieldId="51">
      <totalsRowFormula>SUBTOTAL(3,PROGRAMACIONES_PARCIALES[7-8MI])</totalsRowFormula>
    </tableColumn>
    <tableColumn id="52" xr3:uid="{EA4E29E2-8976-4608-B601-451C7B9AB36D}" uniqueName="52" name="8-9MI" totalsRowFunction="custom" queryTableFieldId="52">
      <totalsRowFormula>SUBTOTAL(3,PROGRAMACIONES_PARCIALES[8-9MI])</totalsRowFormula>
    </tableColumn>
    <tableColumn id="53" xr3:uid="{74C775F8-3F9D-4FFB-8CFF-80039E3B534B}" uniqueName="53" name="9-10MI" totalsRowFunction="custom" queryTableFieldId="53">
      <totalsRowFormula>SUBTOTAL(3,PROGRAMACIONES_PARCIALES[9-10MI])</totalsRowFormula>
    </tableColumn>
    <tableColumn id="54" xr3:uid="{3C15A62A-0DF0-49F1-892C-3EDB8BB94FD3}" uniqueName="54" name="10-11MI" totalsRowFunction="custom" queryTableFieldId="54">
      <totalsRowFormula>SUBTOTAL(3,PROGRAMACIONES_PARCIALES[10-11MI])</totalsRowFormula>
    </tableColumn>
    <tableColumn id="55" xr3:uid="{A061C150-54CA-4A3F-8004-13B41D5942D0}" uniqueName="55" name="11-12MI" totalsRowFunction="custom" queryTableFieldId="55">
      <totalsRowFormula>SUBTOTAL(3,PROGRAMACIONES_PARCIALES[11-12MI])</totalsRowFormula>
    </tableColumn>
    <tableColumn id="56" xr3:uid="{7FD0C5DB-3E8D-4AA6-95B6-D019A82C7AD8}" uniqueName="56" name="12-13MI" totalsRowFunction="custom" queryTableFieldId="56">
      <totalsRowFormula>SUBTOTAL(3,PROGRAMACIONES_PARCIALES[12-13MI])</totalsRowFormula>
    </tableColumn>
    <tableColumn id="57" xr3:uid="{2060F128-AFA2-4AF5-9DC6-1B59E1707F70}" uniqueName="57" name="13-14MI" totalsRowFunction="custom" queryTableFieldId="57">
      <totalsRowFormula>SUBTOTAL(3,PROGRAMACIONES_PARCIALES[13-14MI])</totalsRowFormula>
    </tableColumn>
    <tableColumn id="58" xr3:uid="{5BB7923B-61DB-4788-A48A-1AC9E2BD1745}" uniqueName="58" name="14-15MI" totalsRowFunction="custom" queryTableFieldId="58">
      <totalsRowFormula>SUBTOTAL(3,PROGRAMACIONES_PARCIALES[14-15MI])</totalsRowFormula>
    </tableColumn>
    <tableColumn id="59" xr3:uid="{A6D839C8-B72E-4A83-B891-EAF0ABE2ACB5}" uniqueName="59" name="15-16MI" totalsRowFunction="custom" queryTableFieldId="59">
      <totalsRowFormula>SUBTOTAL(3,PROGRAMACIONES_PARCIALES[15-16MI])</totalsRowFormula>
    </tableColumn>
    <tableColumn id="60" xr3:uid="{79F9F4BE-56B5-43DE-960E-A30AF6495593}" uniqueName="60" name="16-17MI" totalsRowFunction="custom" queryTableFieldId="60">
      <totalsRowFormula>SUBTOTAL(3,PROGRAMACIONES_PARCIALES[16-17MI])</totalsRowFormula>
    </tableColumn>
    <tableColumn id="61" xr3:uid="{A1F26926-0224-478A-AD23-D614A1AB1090}" uniqueName="61" name="17-18MI" totalsRowFunction="custom" queryTableFieldId="61">
      <totalsRowFormula>SUBTOTAL(3,PROGRAMACIONES_PARCIALES[17-18MI])</totalsRowFormula>
    </tableColumn>
    <tableColumn id="62" xr3:uid="{37A51DED-0A9F-4F29-A5B2-3139FFED4528}" uniqueName="62" name="18-19MI" totalsRowFunction="custom" queryTableFieldId="62">
      <totalsRowFormula>SUBTOTAL(3,PROGRAMACIONES_PARCIALES[18-19MI])</totalsRowFormula>
    </tableColumn>
    <tableColumn id="63" xr3:uid="{094616B0-3FBF-4DBE-806F-554665B3EBBC}" uniqueName="63" name="19-20MI" totalsRowFunction="custom" queryTableFieldId="63">
      <totalsRowFormula>SUBTOTAL(3,PROGRAMACIONES_PARCIALES[19-20MI])</totalsRowFormula>
    </tableColumn>
    <tableColumn id="64" xr3:uid="{DC97607A-9F4D-4EF4-956E-C942AD72DD1E}" uniqueName="64" name="20-21MI" totalsRowFunction="custom" queryTableFieldId="64">
      <totalsRowFormula>SUBTOTAL(3,PROGRAMACIONES_PARCIALES[20-21MI])</totalsRowFormula>
    </tableColumn>
    <tableColumn id="65" xr3:uid="{2B90BD4C-C48E-44C8-82C3-D8A2A8C9C23F}" uniqueName="65" name="21-22MI" totalsRowFunction="custom" queryTableFieldId="65">
      <totalsRowFormula>SUBTOTAL(3,PROGRAMACIONES_PARCIALES[21-22MI])</totalsRowFormula>
    </tableColumn>
    <tableColumn id="66" xr3:uid="{EFB153B1-C26D-4658-B02B-C1CC3F9F2625}" uniqueName="66" name="6-7J" totalsRowFunction="custom" queryTableFieldId="66">
      <totalsRowFormula>SUBTOTAL(3,PROGRAMACIONES_PARCIALES[6-7J])</totalsRowFormula>
    </tableColumn>
    <tableColumn id="67" xr3:uid="{A253D292-FFB1-4C65-AFB7-F8C25BC30D77}" uniqueName="67" name="7-8J" totalsRowFunction="custom" queryTableFieldId="67">
      <totalsRowFormula>SUBTOTAL(3,PROGRAMACIONES_PARCIALES[7-8J])</totalsRowFormula>
    </tableColumn>
    <tableColumn id="68" xr3:uid="{5D96AE22-6F2D-4443-83E2-6FEC4A830DFB}" uniqueName="68" name="8-9J" totalsRowFunction="custom" queryTableFieldId="68">
      <totalsRowFormula>SUBTOTAL(3,PROGRAMACIONES_PARCIALES[8-9J])</totalsRowFormula>
    </tableColumn>
    <tableColumn id="69" xr3:uid="{210B0D35-10A3-4B81-8017-9483ACC686DE}" uniqueName="69" name="9-10J" totalsRowFunction="custom" queryTableFieldId="69">
      <totalsRowFormula>SUBTOTAL(3,PROGRAMACIONES_PARCIALES[9-10J])</totalsRowFormula>
    </tableColumn>
    <tableColumn id="70" xr3:uid="{61A19F76-0870-4411-A32F-A0EC3207AD1B}" uniqueName="70" name="10-11J" totalsRowFunction="custom" queryTableFieldId="70">
      <totalsRowFormula>SUBTOTAL(3,PROGRAMACIONES_PARCIALES[10-11J])</totalsRowFormula>
    </tableColumn>
    <tableColumn id="71" xr3:uid="{9BE4AF7A-01F6-4337-AF60-BFB32AD0B9A5}" uniqueName="71" name="11-12J" totalsRowFunction="custom" queryTableFieldId="71">
      <totalsRowFormula>SUBTOTAL(3,PROGRAMACIONES_PARCIALES[11-12J])</totalsRowFormula>
    </tableColumn>
    <tableColumn id="72" xr3:uid="{DCEF17AE-8269-42A9-BA76-020955FADDEF}" uniqueName="72" name="12-13J" totalsRowFunction="custom" queryTableFieldId="72">
      <totalsRowFormula>SUBTOTAL(3,PROGRAMACIONES_PARCIALES[12-13J])</totalsRowFormula>
    </tableColumn>
    <tableColumn id="73" xr3:uid="{38884C96-4628-4417-8643-2D459D138C75}" uniqueName="73" name="13-14J" totalsRowFunction="custom" queryTableFieldId="73">
      <totalsRowFormula>SUBTOTAL(3,PROGRAMACIONES_PARCIALES[13-14J])</totalsRowFormula>
    </tableColumn>
    <tableColumn id="74" xr3:uid="{277016F6-2654-4963-AD83-207EB388ACB4}" uniqueName="74" name="14-15J" totalsRowFunction="custom" queryTableFieldId="74">
      <totalsRowFormula>SUBTOTAL(3,PROGRAMACIONES_PARCIALES[14-15J])</totalsRowFormula>
    </tableColumn>
    <tableColumn id="75" xr3:uid="{0190DC75-7A9F-4B3E-A4E9-9E32FAF83806}" uniqueName="75" name="15-16J" totalsRowFunction="custom" queryTableFieldId="75">
      <totalsRowFormula>SUBTOTAL(3,PROGRAMACIONES_PARCIALES[15-16J])</totalsRowFormula>
    </tableColumn>
    <tableColumn id="76" xr3:uid="{38F38AFD-18A9-4199-82A3-E69FC1A3E5F9}" uniqueName="76" name="16-17J" totalsRowFunction="custom" queryTableFieldId="76">
      <totalsRowFormula>SUBTOTAL(3,PROGRAMACIONES_PARCIALES[16-17J])</totalsRowFormula>
    </tableColumn>
    <tableColumn id="77" xr3:uid="{CE750482-7EB3-4F20-BB43-7C13021B2E12}" uniqueName="77" name="17-18J" totalsRowFunction="custom" queryTableFieldId="77">
      <totalsRowFormula>SUBTOTAL(3,PROGRAMACIONES_PARCIALES[17-18J])</totalsRowFormula>
    </tableColumn>
    <tableColumn id="78" xr3:uid="{1C2ED092-993E-4C24-8D88-B1AA8BD91920}" uniqueName="78" name="18-19J" totalsRowFunction="custom" queryTableFieldId="78">
      <totalsRowFormula>SUBTOTAL(3,PROGRAMACIONES_PARCIALES[18-19J])</totalsRowFormula>
    </tableColumn>
    <tableColumn id="79" xr3:uid="{5D343451-3631-4D6E-9967-0528AFBC1433}" uniqueName="79" name="19-20J" totalsRowFunction="custom" queryTableFieldId="79">
      <totalsRowFormula>SUBTOTAL(3,PROGRAMACIONES_PARCIALES[19-20J])</totalsRowFormula>
    </tableColumn>
    <tableColumn id="80" xr3:uid="{E8A64A35-FD1A-4E7A-B0BB-5F2F5654BD2B}" uniqueName="80" name="20-21J" totalsRowFunction="custom" queryTableFieldId="80">
      <totalsRowFormula>SUBTOTAL(3,PROGRAMACIONES_PARCIALES[20-21J])</totalsRowFormula>
    </tableColumn>
    <tableColumn id="81" xr3:uid="{D871A164-F966-403A-9DF1-4E479E1D7681}" uniqueName="81" name="21-22J" totalsRowFunction="custom" queryTableFieldId="81">
      <totalsRowFormula>SUBTOTAL(3,PROGRAMACIONES_PARCIALES[21-22J])</totalsRowFormula>
    </tableColumn>
    <tableColumn id="82" xr3:uid="{C7C01642-6C13-4452-9A32-568DD21EE418}" uniqueName="82" name="6-7V" totalsRowFunction="custom" queryTableFieldId="82">
      <totalsRowFormula>SUBTOTAL(3,PROGRAMACIONES_PARCIALES[6-7V])</totalsRowFormula>
    </tableColumn>
    <tableColumn id="83" xr3:uid="{7FB36A26-6C8C-4752-A2C6-12494CA208B2}" uniqueName="83" name="7-8V" totalsRowFunction="custom" queryTableFieldId="83">
      <totalsRowFormula>SUBTOTAL(3,PROGRAMACIONES_PARCIALES[7-8V])</totalsRowFormula>
    </tableColumn>
    <tableColumn id="84" xr3:uid="{C2877680-9E34-4F1C-8791-420B5B2BC585}" uniqueName="84" name="8-9V" totalsRowFunction="custom" queryTableFieldId="84">
      <totalsRowFormula>SUBTOTAL(3,PROGRAMACIONES_PARCIALES[8-9V])</totalsRowFormula>
    </tableColumn>
    <tableColumn id="85" xr3:uid="{BB036E75-14AE-45FA-83B2-B004133A37DC}" uniqueName="85" name="9-10V" totalsRowFunction="custom" queryTableFieldId="85">
      <totalsRowFormula>SUBTOTAL(3,PROGRAMACIONES_PARCIALES[9-10V])</totalsRowFormula>
    </tableColumn>
    <tableColumn id="86" xr3:uid="{C9381F72-35E1-42D8-A9CB-59B23F7094B2}" uniqueName="86" name="10-11V" totalsRowFunction="custom" queryTableFieldId="86">
      <totalsRowFormula>SUBTOTAL(3,PROGRAMACIONES_PARCIALES[10-11V])</totalsRowFormula>
    </tableColumn>
    <tableColumn id="87" xr3:uid="{172139EA-F02E-4B40-9531-65921E14CBA3}" uniqueName="87" name="11-12V" totalsRowFunction="custom" queryTableFieldId="87">
      <totalsRowFormula>SUBTOTAL(3,PROGRAMACIONES_PARCIALES[11-12V])</totalsRowFormula>
    </tableColumn>
    <tableColumn id="88" xr3:uid="{CBA2344B-A867-4279-B472-4D49CDC5B283}" uniqueName="88" name="12-13V" totalsRowFunction="custom" queryTableFieldId="88">
      <totalsRowFormula>SUBTOTAL(3,PROGRAMACIONES_PARCIALES[12-13V])</totalsRowFormula>
    </tableColumn>
    <tableColumn id="89" xr3:uid="{DC5E8E9D-6BA4-4AD9-8F5E-B9C543E8164A}" uniqueName="89" name="13-14V" totalsRowFunction="custom" queryTableFieldId="89">
      <totalsRowFormula>SUBTOTAL(3,PROGRAMACIONES_PARCIALES[13-14V])</totalsRowFormula>
    </tableColumn>
    <tableColumn id="90" xr3:uid="{F56927B1-7F53-4528-8CCE-84B698919666}" uniqueName="90" name="14-15V" totalsRowFunction="custom" queryTableFieldId="90">
      <totalsRowFormula>SUBTOTAL(3,PROGRAMACIONES_PARCIALES[14-15V])</totalsRowFormula>
    </tableColumn>
    <tableColumn id="91" xr3:uid="{2AFBA001-32EC-412C-A284-6C0B7F90B8E5}" uniqueName="91" name="15-16V" totalsRowFunction="custom" queryTableFieldId="91">
      <totalsRowFormula>SUBTOTAL(3,PROGRAMACIONES_PARCIALES[15-16V])</totalsRowFormula>
    </tableColumn>
    <tableColumn id="92" xr3:uid="{84BD848B-F500-4EC1-93C0-EE21D6C874BD}" uniqueName="92" name="16-17V" totalsRowFunction="custom" queryTableFieldId="92">
      <totalsRowFormula>SUBTOTAL(3,PROGRAMACIONES_PARCIALES[16-17V])</totalsRowFormula>
    </tableColumn>
    <tableColumn id="93" xr3:uid="{133CDC16-C629-46F7-B2C9-A887C8F23E41}" uniqueName="93" name="17-18V" totalsRowFunction="custom" queryTableFieldId="93">
      <totalsRowFormula>SUBTOTAL(3,PROGRAMACIONES_PARCIALES[17-18V])</totalsRowFormula>
    </tableColumn>
    <tableColumn id="94" xr3:uid="{8D94127A-1822-444D-A3CA-ADB1FC694025}" uniqueName="94" name="18-19V" totalsRowFunction="custom" queryTableFieldId="94">
      <totalsRowFormula>SUBTOTAL(3,PROGRAMACIONES_PARCIALES[18-19V])</totalsRowFormula>
    </tableColumn>
    <tableColumn id="95" xr3:uid="{89E8A6AD-750A-432B-BCF1-0D4D19F1F819}" uniqueName="95" name="19-20V" totalsRowFunction="custom" queryTableFieldId="95">
      <totalsRowFormula>SUBTOTAL(3,PROGRAMACIONES_PARCIALES[19-20V])</totalsRowFormula>
    </tableColumn>
    <tableColumn id="96" xr3:uid="{B272B554-BAB8-4B58-A28F-624AC80A4777}" uniqueName="96" name="20-21V" totalsRowFunction="custom" queryTableFieldId="96">
      <totalsRowFormula>SUBTOTAL(3,PROGRAMACIONES_PARCIALES[20-21V])</totalsRowFormula>
    </tableColumn>
    <tableColumn id="97" xr3:uid="{84157AA0-429A-455A-8F70-44FAED6353C6}" uniqueName="97" name="21-22V" totalsRowFunction="custom" queryTableFieldId="97">
      <totalsRowFormula>SUBTOTAL(3,PROGRAMACIONES_PARCIALES[21-22V])</totalsRowFormula>
    </tableColumn>
    <tableColumn id="98" xr3:uid="{61A73B9B-5329-4718-9181-EC1F4BC8B68A}" uniqueName="98" name="6-8S" totalsRowFunction="custom" queryTableFieldId="98">
      <totalsRowFormula>SUBTOTAL(3,PROGRAMACIONES_PARCIALES[6-8S])</totalsRowFormula>
    </tableColumn>
    <tableColumn id="99" xr3:uid="{A2232E85-B98D-414D-B126-EB6C87C76EF2}" uniqueName="99" name="8-9S" totalsRowFunction="custom" queryTableFieldId="99">
      <totalsRowFormula>SUBTOTAL(3,PROGRAMACIONES_PARCIALES[8-9S])</totalsRowFormula>
    </tableColumn>
    <tableColumn id="100" xr3:uid="{3C7B7280-5591-4577-B212-A42AEE077EC5}" uniqueName="100" name="9-10S" totalsRowFunction="custom" queryTableFieldId="100">
      <totalsRowFormula>SUBTOTAL(3,PROGRAMACIONES_PARCIALES[9-10S])</totalsRowFormula>
    </tableColumn>
    <tableColumn id="101" xr3:uid="{A72C6259-6769-4B65-A93A-2BAFCD3DF503}" uniqueName="101" name="10-11S" totalsRowFunction="custom" queryTableFieldId="101">
      <totalsRowFormula>SUBTOTAL(3,PROGRAMACIONES_PARCIALES[10-11S])</totalsRowFormula>
    </tableColumn>
    <tableColumn id="102" xr3:uid="{0EB6F1E1-D9DE-407E-BD1F-253268E02C2F}" uniqueName="102" name="11-12S" totalsRowFunction="custom" queryTableFieldId="102">
      <totalsRowFormula>SUBTOTAL(3,PROGRAMACIONES_PARCIALES[11-12S])</totalsRowFormula>
    </tableColumn>
    <tableColumn id="103" xr3:uid="{97E0AF32-0A40-4E44-B5F6-EF61A45D6B67}" uniqueName="103" name="12-13S" totalsRowFunction="custom" queryTableFieldId="103">
      <totalsRowFormula>SUBTOTAL(3,PROGRAMACIONES_PARCIALES[12-13S])</totalsRowFormula>
    </tableColumn>
    <tableColumn id="104" xr3:uid="{C67657B4-24B0-452E-8A13-C6F8D759C1B7}" uniqueName="104" name="13-14S" totalsRowFunction="custom" queryTableFieldId="104">
      <totalsRowFormula>SUBTOTAL(3,PROGRAMACIONES_PARCIALES[13-14S])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BA31-A9E1-4AB7-AAA3-6486E9F41B9B}">
  <dimension ref="A1:CZ362"/>
  <sheetViews>
    <sheetView tabSelected="1" zoomScale="90" zoomScaleNormal="90" workbookViewId="0">
      <selection activeCell="B117" sqref="B117"/>
    </sheetView>
  </sheetViews>
  <sheetFormatPr baseColWidth="10" defaultRowHeight="14.4" x14ac:dyDescent="0.3"/>
  <cols>
    <col min="1" max="1" width="9.44140625" customWidth="1"/>
    <col min="2" max="2" width="13" customWidth="1"/>
    <col min="3" max="3" width="31.44140625" customWidth="1"/>
    <col min="4" max="4" width="18.44140625" customWidth="1"/>
    <col min="5" max="5" width="12.44140625" customWidth="1"/>
    <col min="6" max="6" width="16.33203125" bestFit="1" customWidth="1"/>
    <col min="7" max="7" width="70.6640625" customWidth="1"/>
    <col min="8" max="13" width="8.33203125" bestFit="1" customWidth="1"/>
    <col min="14" max="14" width="31.44140625" customWidth="1"/>
    <col min="15" max="15" width="81.109375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9" width="7" bestFit="1" customWidth="1"/>
    <col min="100" max="100" width="8" bestFit="1" customWidth="1"/>
    <col min="101" max="104" width="9" bestFit="1" customWidth="1"/>
  </cols>
  <sheetData>
    <row r="1" spans="1:104" ht="105" customHeight="1" thickBot="1" x14ac:dyDescent="0.35">
      <c r="P1" s="3">
        <f>SUBTOTAL(9,PROGRAMACIONES_PARCIALES[HORAS SEMANAL])</f>
        <v>60</v>
      </c>
      <c r="R1" s="8" t="s">
        <v>503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8" t="s">
        <v>505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10"/>
      <c r="AX1" s="8" t="s">
        <v>506</v>
      </c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0"/>
      <c r="BN1" s="8" t="s">
        <v>507</v>
      </c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8" t="s">
        <v>508</v>
      </c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10"/>
      <c r="CT1" s="6" t="s">
        <v>504</v>
      </c>
      <c r="CU1" s="7"/>
      <c r="CV1" s="7"/>
      <c r="CW1" s="7"/>
      <c r="CX1" s="7"/>
      <c r="CY1" s="7"/>
      <c r="CZ1" s="7"/>
    </row>
    <row r="2" spans="1:104" ht="2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4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</row>
    <row r="3" spans="1:104" hidden="1" x14ac:dyDescent="0.3">
      <c r="A3" t="s">
        <v>104</v>
      </c>
      <c r="B3" t="s">
        <v>105</v>
      </c>
      <c r="C3" t="s">
        <v>106</v>
      </c>
      <c r="D3" t="s">
        <v>107</v>
      </c>
      <c r="E3">
        <v>1</v>
      </c>
      <c r="F3" t="s">
        <v>108</v>
      </c>
      <c r="G3" t="s">
        <v>109</v>
      </c>
      <c r="H3">
        <v>1</v>
      </c>
      <c r="I3">
        <v>1</v>
      </c>
      <c r="J3">
        <v>1</v>
      </c>
      <c r="K3">
        <v>1</v>
      </c>
      <c r="N3" t="s">
        <v>110</v>
      </c>
      <c r="P3">
        <v>24</v>
      </c>
      <c r="Q3">
        <v>288</v>
      </c>
      <c r="R3">
        <v>1001</v>
      </c>
      <c r="S3">
        <v>1001</v>
      </c>
      <c r="T3">
        <v>1001</v>
      </c>
      <c r="U3">
        <v>1001</v>
      </c>
      <c r="AH3">
        <v>1001</v>
      </c>
      <c r="AI3">
        <v>1001</v>
      </c>
      <c r="AJ3">
        <v>1001</v>
      </c>
      <c r="AK3">
        <v>1001</v>
      </c>
      <c r="AL3">
        <v>1001</v>
      </c>
      <c r="AM3">
        <v>1001</v>
      </c>
      <c r="AX3">
        <v>1001</v>
      </c>
      <c r="AY3">
        <v>1001</v>
      </c>
      <c r="AZ3">
        <v>1001</v>
      </c>
      <c r="BA3">
        <v>1001</v>
      </c>
      <c r="BB3">
        <v>1001</v>
      </c>
      <c r="BC3">
        <v>1001</v>
      </c>
      <c r="BN3">
        <v>1001</v>
      </c>
      <c r="BO3">
        <v>1001</v>
      </c>
      <c r="CD3">
        <v>1001</v>
      </c>
      <c r="CE3">
        <v>1001</v>
      </c>
      <c r="CF3">
        <v>1001</v>
      </c>
      <c r="CG3">
        <v>1001</v>
      </c>
      <c r="CH3">
        <v>1001</v>
      </c>
      <c r="CI3">
        <v>1001</v>
      </c>
    </row>
    <row r="4" spans="1:104" hidden="1" x14ac:dyDescent="0.3">
      <c r="A4" t="s">
        <v>104</v>
      </c>
      <c r="B4" t="s">
        <v>105</v>
      </c>
      <c r="C4" t="s">
        <v>106</v>
      </c>
      <c r="D4" t="s">
        <v>107</v>
      </c>
      <c r="E4">
        <v>1</v>
      </c>
      <c r="F4" t="s">
        <v>111</v>
      </c>
      <c r="G4" t="s">
        <v>112</v>
      </c>
      <c r="H4">
        <v>1</v>
      </c>
      <c r="I4">
        <v>1</v>
      </c>
      <c r="J4">
        <v>1</v>
      </c>
      <c r="K4">
        <v>1</v>
      </c>
      <c r="N4" t="s">
        <v>343</v>
      </c>
      <c r="P4">
        <v>2</v>
      </c>
      <c r="Q4">
        <v>24</v>
      </c>
      <c r="BR4">
        <v>1001</v>
      </c>
      <c r="BS4">
        <v>1001</v>
      </c>
    </row>
    <row r="5" spans="1:104" hidden="1" x14ac:dyDescent="0.3">
      <c r="A5" t="s">
        <v>104</v>
      </c>
      <c r="B5" t="s">
        <v>105</v>
      </c>
      <c r="C5" t="s">
        <v>106</v>
      </c>
      <c r="D5" t="s">
        <v>107</v>
      </c>
      <c r="E5">
        <v>1</v>
      </c>
      <c r="F5" t="s">
        <v>113</v>
      </c>
      <c r="G5" t="s">
        <v>114</v>
      </c>
      <c r="H5">
        <v>1</v>
      </c>
      <c r="I5">
        <v>1</v>
      </c>
      <c r="J5">
        <v>1</v>
      </c>
      <c r="K5">
        <v>1</v>
      </c>
      <c r="N5" t="s">
        <v>387</v>
      </c>
      <c r="P5">
        <v>2</v>
      </c>
      <c r="Q5">
        <v>24</v>
      </c>
      <c r="V5">
        <v>1001</v>
      </c>
      <c r="W5">
        <v>1001</v>
      </c>
    </row>
    <row r="6" spans="1:104" hidden="1" x14ac:dyDescent="0.3">
      <c r="A6" t="s">
        <v>104</v>
      </c>
      <c r="B6" t="s">
        <v>105</v>
      </c>
      <c r="C6" t="s">
        <v>106</v>
      </c>
      <c r="D6" t="s">
        <v>107</v>
      </c>
      <c r="E6">
        <v>1</v>
      </c>
      <c r="F6" t="s">
        <v>115</v>
      </c>
      <c r="G6" t="s">
        <v>116</v>
      </c>
      <c r="H6">
        <v>1</v>
      </c>
      <c r="I6">
        <v>1</v>
      </c>
      <c r="J6">
        <v>1</v>
      </c>
      <c r="K6">
        <v>1</v>
      </c>
      <c r="N6" t="s">
        <v>274</v>
      </c>
      <c r="P6">
        <v>2</v>
      </c>
      <c r="Q6">
        <v>24</v>
      </c>
      <c r="BP6">
        <v>1001</v>
      </c>
      <c r="BQ6">
        <v>1001</v>
      </c>
    </row>
    <row r="7" spans="1:104" hidden="1" x14ac:dyDescent="0.3">
      <c r="A7" t="s">
        <v>104</v>
      </c>
      <c r="B7" t="s">
        <v>117</v>
      </c>
      <c r="C7" t="s">
        <v>118</v>
      </c>
      <c r="D7" t="s">
        <v>119</v>
      </c>
      <c r="E7">
        <v>1</v>
      </c>
      <c r="F7" t="s">
        <v>120</v>
      </c>
      <c r="G7" t="s">
        <v>121</v>
      </c>
      <c r="H7">
        <v>1</v>
      </c>
      <c r="I7">
        <v>1</v>
      </c>
      <c r="J7">
        <v>1</v>
      </c>
      <c r="K7">
        <v>1</v>
      </c>
      <c r="N7" t="s">
        <v>122</v>
      </c>
      <c r="P7">
        <v>24</v>
      </c>
      <c r="Q7">
        <v>288</v>
      </c>
      <c r="AN7">
        <v>1005</v>
      </c>
      <c r="AO7">
        <v>1005</v>
      </c>
      <c r="AP7">
        <v>1005</v>
      </c>
      <c r="AQ7">
        <v>1005</v>
      </c>
      <c r="AR7">
        <v>1005</v>
      </c>
      <c r="AS7">
        <v>1005</v>
      </c>
      <c r="BD7">
        <v>1005</v>
      </c>
      <c r="BE7">
        <v>1005</v>
      </c>
      <c r="BF7">
        <v>1005</v>
      </c>
      <c r="BG7">
        <v>1005</v>
      </c>
      <c r="BH7">
        <v>1005</v>
      </c>
      <c r="BI7">
        <v>1005</v>
      </c>
      <c r="BT7">
        <v>1005</v>
      </c>
      <c r="BU7">
        <v>1005</v>
      </c>
      <c r="BV7">
        <v>1005</v>
      </c>
      <c r="BW7">
        <v>1005</v>
      </c>
      <c r="BX7">
        <v>1005</v>
      </c>
      <c r="BY7">
        <v>1005</v>
      </c>
      <c r="CJ7">
        <v>1005</v>
      </c>
      <c r="CK7">
        <v>1005</v>
      </c>
      <c r="CL7">
        <v>1005</v>
      </c>
      <c r="CM7">
        <v>1005</v>
      </c>
      <c r="CN7">
        <v>1005</v>
      </c>
      <c r="CO7">
        <v>1005</v>
      </c>
    </row>
    <row r="8" spans="1:104" hidden="1" x14ac:dyDescent="0.3">
      <c r="A8" t="s">
        <v>104</v>
      </c>
      <c r="B8" t="s">
        <v>117</v>
      </c>
      <c r="C8" t="s">
        <v>118</v>
      </c>
      <c r="D8" t="s">
        <v>119</v>
      </c>
      <c r="E8">
        <v>1</v>
      </c>
      <c r="F8" t="s">
        <v>123</v>
      </c>
      <c r="G8" t="s">
        <v>124</v>
      </c>
      <c r="H8">
        <v>1</v>
      </c>
      <c r="I8">
        <v>1</v>
      </c>
      <c r="J8">
        <v>1</v>
      </c>
      <c r="K8">
        <v>1</v>
      </c>
      <c r="N8" t="s">
        <v>316</v>
      </c>
      <c r="P8">
        <v>2</v>
      </c>
      <c r="Q8">
        <v>24</v>
      </c>
      <c r="Z8">
        <v>1005</v>
      </c>
      <c r="AA8">
        <v>1005</v>
      </c>
    </row>
    <row r="9" spans="1:104" hidden="1" x14ac:dyDescent="0.3">
      <c r="A9" t="s">
        <v>104</v>
      </c>
      <c r="B9" t="s">
        <v>117</v>
      </c>
      <c r="C9" t="s">
        <v>118</v>
      </c>
      <c r="D9" t="s">
        <v>119</v>
      </c>
      <c r="E9">
        <v>1</v>
      </c>
      <c r="F9" t="s">
        <v>125</v>
      </c>
      <c r="G9" t="s">
        <v>126</v>
      </c>
      <c r="H9">
        <v>1</v>
      </c>
      <c r="I9">
        <v>1</v>
      </c>
      <c r="J9">
        <v>1</v>
      </c>
      <c r="K9">
        <v>1</v>
      </c>
      <c r="N9" t="s">
        <v>325</v>
      </c>
      <c r="P9">
        <v>2</v>
      </c>
      <c r="Q9">
        <v>24</v>
      </c>
      <c r="AB9">
        <v>1005</v>
      </c>
      <c r="AC9">
        <v>1005</v>
      </c>
    </row>
    <row r="10" spans="1:104" hidden="1" x14ac:dyDescent="0.3">
      <c r="A10" t="s">
        <v>104</v>
      </c>
      <c r="B10" t="s">
        <v>117</v>
      </c>
      <c r="C10" t="s">
        <v>118</v>
      </c>
      <c r="D10" t="s">
        <v>119</v>
      </c>
      <c r="E10">
        <v>1</v>
      </c>
      <c r="F10" t="s">
        <v>115</v>
      </c>
      <c r="G10" t="s">
        <v>116</v>
      </c>
      <c r="H10">
        <v>1</v>
      </c>
      <c r="I10">
        <v>1</v>
      </c>
      <c r="J10">
        <v>1</v>
      </c>
      <c r="K10">
        <v>1</v>
      </c>
      <c r="N10" t="s">
        <v>307</v>
      </c>
      <c r="P10">
        <v>2</v>
      </c>
      <c r="Q10">
        <v>24</v>
      </c>
      <c r="X10">
        <v>1005</v>
      </c>
      <c r="Y10">
        <v>1005</v>
      </c>
    </row>
    <row r="11" spans="1:104" hidden="1" x14ac:dyDescent="0.3">
      <c r="A11" t="s">
        <v>104</v>
      </c>
      <c r="B11" t="s">
        <v>127</v>
      </c>
      <c r="C11" t="s">
        <v>128</v>
      </c>
      <c r="D11" t="s">
        <v>129</v>
      </c>
      <c r="E11">
        <v>2</v>
      </c>
      <c r="F11" t="s">
        <v>130</v>
      </c>
      <c r="G11" t="s">
        <v>131</v>
      </c>
      <c r="J11">
        <v>1</v>
      </c>
      <c r="K11">
        <v>1</v>
      </c>
      <c r="N11" t="s">
        <v>132</v>
      </c>
      <c r="P11">
        <v>4</v>
      </c>
      <c r="Q11">
        <v>48</v>
      </c>
      <c r="R11">
        <v>1005</v>
      </c>
      <c r="S11">
        <v>1005</v>
      </c>
      <c r="T11">
        <v>1005</v>
      </c>
      <c r="U11">
        <v>1005</v>
      </c>
    </row>
    <row r="12" spans="1:104" hidden="1" x14ac:dyDescent="0.3">
      <c r="A12" t="s">
        <v>104</v>
      </c>
      <c r="B12" t="s">
        <v>127</v>
      </c>
      <c r="C12" t="s">
        <v>128</v>
      </c>
      <c r="D12" t="s">
        <v>129</v>
      </c>
      <c r="E12">
        <v>2</v>
      </c>
      <c r="F12" t="s">
        <v>133</v>
      </c>
      <c r="G12" t="s">
        <v>134</v>
      </c>
      <c r="J12">
        <v>1</v>
      </c>
      <c r="K12">
        <v>1</v>
      </c>
      <c r="N12" t="s">
        <v>132</v>
      </c>
      <c r="P12">
        <v>4</v>
      </c>
      <c r="Q12">
        <v>48</v>
      </c>
      <c r="AX12">
        <v>1005</v>
      </c>
      <c r="AY12">
        <v>1005</v>
      </c>
      <c r="AZ12">
        <v>1005</v>
      </c>
      <c r="BA12">
        <v>1005</v>
      </c>
    </row>
    <row r="13" spans="1:104" hidden="1" x14ac:dyDescent="0.3">
      <c r="A13" t="s">
        <v>104</v>
      </c>
      <c r="B13" t="s">
        <v>127</v>
      </c>
      <c r="C13" t="s">
        <v>128</v>
      </c>
      <c r="D13" t="s">
        <v>129</v>
      </c>
      <c r="E13">
        <v>2</v>
      </c>
      <c r="F13" t="s">
        <v>130</v>
      </c>
      <c r="G13" t="s">
        <v>131</v>
      </c>
      <c r="I13">
        <v>1</v>
      </c>
      <c r="N13" t="s">
        <v>135</v>
      </c>
      <c r="P13">
        <v>2</v>
      </c>
      <c r="Q13">
        <v>24</v>
      </c>
      <c r="CH13">
        <v>1005</v>
      </c>
      <c r="CI13">
        <v>1005</v>
      </c>
    </row>
    <row r="14" spans="1:104" hidden="1" x14ac:dyDescent="0.3">
      <c r="A14" t="s">
        <v>104</v>
      </c>
      <c r="B14" t="s">
        <v>127</v>
      </c>
      <c r="C14" t="s">
        <v>128</v>
      </c>
      <c r="D14" t="s">
        <v>129</v>
      </c>
      <c r="E14">
        <v>2</v>
      </c>
      <c r="F14" t="s">
        <v>136</v>
      </c>
      <c r="G14" t="s">
        <v>137</v>
      </c>
      <c r="H14">
        <v>1</v>
      </c>
      <c r="I14">
        <v>1</v>
      </c>
      <c r="N14" t="s">
        <v>132</v>
      </c>
      <c r="P14">
        <v>12</v>
      </c>
      <c r="Q14">
        <v>144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BB14">
        <v>1005</v>
      </c>
      <c r="BC14">
        <v>1005</v>
      </c>
      <c r="CD14">
        <v>1005</v>
      </c>
      <c r="CE14">
        <v>1005</v>
      </c>
      <c r="CF14">
        <v>1005</v>
      </c>
      <c r="CG14">
        <v>1005</v>
      </c>
    </row>
    <row r="15" spans="1:104" hidden="1" x14ac:dyDescent="0.3">
      <c r="A15" t="s">
        <v>104</v>
      </c>
      <c r="B15" t="s">
        <v>127</v>
      </c>
      <c r="C15" t="s">
        <v>128</v>
      </c>
      <c r="D15" t="s">
        <v>129</v>
      </c>
      <c r="E15">
        <v>2</v>
      </c>
      <c r="F15" t="s">
        <v>138</v>
      </c>
      <c r="G15" t="s">
        <v>139</v>
      </c>
      <c r="H15">
        <v>1</v>
      </c>
      <c r="I15">
        <v>1</v>
      </c>
      <c r="J15">
        <v>1</v>
      </c>
      <c r="K15">
        <v>1</v>
      </c>
      <c r="N15" t="s">
        <v>140</v>
      </c>
      <c r="P15">
        <v>2</v>
      </c>
      <c r="Q15">
        <v>24</v>
      </c>
      <c r="BN15">
        <v>1005</v>
      </c>
      <c r="BO15">
        <v>1005</v>
      </c>
    </row>
    <row r="16" spans="1:104" hidden="1" x14ac:dyDescent="0.3">
      <c r="A16" t="s">
        <v>104</v>
      </c>
      <c r="B16" t="s">
        <v>127</v>
      </c>
      <c r="C16" t="s">
        <v>128</v>
      </c>
      <c r="D16" t="s">
        <v>129</v>
      </c>
      <c r="E16">
        <v>2</v>
      </c>
      <c r="F16" t="s">
        <v>111</v>
      </c>
      <c r="G16" t="s">
        <v>112</v>
      </c>
      <c r="H16">
        <v>1</v>
      </c>
      <c r="I16">
        <v>1</v>
      </c>
      <c r="J16">
        <v>1</v>
      </c>
      <c r="K16">
        <v>1</v>
      </c>
      <c r="N16" t="s">
        <v>343</v>
      </c>
      <c r="P16">
        <v>2</v>
      </c>
      <c r="Q16">
        <v>24</v>
      </c>
      <c r="BP16">
        <v>1005</v>
      </c>
      <c r="BQ16">
        <v>1005</v>
      </c>
    </row>
    <row r="17" spans="1:93" hidden="1" x14ac:dyDescent="0.3">
      <c r="A17" t="s">
        <v>104</v>
      </c>
      <c r="B17" t="s">
        <v>127</v>
      </c>
      <c r="C17" t="s">
        <v>128</v>
      </c>
      <c r="D17" t="s">
        <v>129</v>
      </c>
      <c r="E17">
        <v>2</v>
      </c>
      <c r="F17" t="s">
        <v>113</v>
      </c>
      <c r="G17" t="s">
        <v>114</v>
      </c>
      <c r="H17">
        <v>1</v>
      </c>
      <c r="I17">
        <v>1</v>
      </c>
      <c r="J17">
        <v>1</v>
      </c>
      <c r="K17">
        <v>1</v>
      </c>
      <c r="N17" t="s">
        <v>387</v>
      </c>
      <c r="P17">
        <v>2</v>
      </c>
      <c r="Q17">
        <v>24</v>
      </c>
      <c r="BR17">
        <v>1005</v>
      </c>
      <c r="BS17">
        <v>1005</v>
      </c>
    </row>
    <row r="18" spans="1:93" hidden="1" x14ac:dyDescent="0.3">
      <c r="A18" t="s">
        <v>104</v>
      </c>
      <c r="B18" t="s">
        <v>127</v>
      </c>
      <c r="C18" t="s">
        <v>128</v>
      </c>
      <c r="D18" t="s">
        <v>129</v>
      </c>
      <c r="E18">
        <v>2</v>
      </c>
      <c r="F18" t="s">
        <v>115</v>
      </c>
      <c r="G18" t="s">
        <v>116</v>
      </c>
      <c r="H18">
        <v>1</v>
      </c>
      <c r="I18">
        <v>1</v>
      </c>
      <c r="J18">
        <v>1</v>
      </c>
      <c r="K18">
        <v>1</v>
      </c>
      <c r="N18" t="s">
        <v>307</v>
      </c>
      <c r="P18">
        <v>2</v>
      </c>
      <c r="Q18">
        <v>24</v>
      </c>
      <c r="V18">
        <v>1005</v>
      </c>
      <c r="W18">
        <v>1005</v>
      </c>
    </row>
    <row r="19" spans="1:93" hidden="1" x14ac:dyDescent="0.3">
      <c r="A19" t="s">
        <v>104</v>
      </c>
      <c r="B19" t="s">
        <v>141</v>
      </c>
      <c r="C19" t="s">
        <v>142</v>
      </c>
      <c r="D19" t="s">
        <v>143</v>
      </c>
      <c r="E19">
        <v>3</v>
      </c>
      <c r="F19" t="s">
        <v>144</v>
      </c>
      <c r="G19" t="s">
        <v>145</v>
      </c>
      <c r="K19">
        <v>1</v>
      </c>
      <c r="N19" t="s">
        <v>146</v>
      </c>
      <c r="P19">
        <v>2</v>
      </c>
      <c r="Q19">
        <v>24</v>
      </c>
      <c r="AB19">
        <v>1007</v>
      </c>
      <c r="AC19">
        <v>1007</v>
      </c>
    </row>
    <row r="20" spans="1:93" hidden="1" x14ac:dyDescent="0.3">
      <c r="A20" t="s">
        <v>104</v>
      </c>
      <c r="B20" t="s">
        <v>141</v>
      </c>
      <c r="C20" t="s">
        <v>142</v>
      </c>
      <c r="D20" t="s">
        <v>143</v>
      </c>
      <c r="E20">
        <v>3</v>
      </c>
      <c r="F20" t="s">
        <v>147</v>
      </c>
      <c r="G20" t="s">
        <v>148</v>
      </c>
      <c r="K20">
        <v>1</v>
      </c>
      <c r="N20" t="s">
        <v>149</v>
      </c>
      <c r="P20">
        <v>2</v>
      </c>
      <c r="Q20">
        <v>24</v>
      </c>
      <c r="AN20">
        <v>1007</v>
      </c>
      <c r="AO20">
        <v>1007</v>
      </c>
    </row>
    <row r="21" spans="1:93" hidden="1" x14ac:dyDescent="0.3">
      <c r="A21" t="s">
        <v>104</v>
      </c>
      <c r="B21" t="s">
        <v>141</v>
      </c>
      <c r="C21" t="s">
        <v>142</v>
      </c>
      <c r="D21" t="s">
        <v>143</v>
      </c>
      <c r="E21">
        <v>3</v>
      </c>
      <c r="F21" t="s">
        <v>150</v>
      </c>
      <c r="G21" t="s">
        <v>151</v>
      </c>
      <c r="H21">
        <v>1</v>
      </c>
      <c r="I21">
        <v>1</v>
      </c>
      <c r="J21">
        <v>1</v>
      </c>
      <c r="K21">
        <v>1</v>
      </c>
      <c r="N21" t="s">
        <v>149</v>
      </c>
      <c r="P21">
        <v>20</v>
      </c>
      <c r="Q21">
        <v>240</v>
      </c>
      <c r="AP21">
        <v>1007</v>
      </c>
      <c r="AQ21">
        <v>1007</v>
      </c>
      <c r="AR21">
        <v>1007</v>
      </c>
      <c r="AS21">
        <v>1007</v>
      </c>
      <c r="BF21">
        <v>1007</v>
      </c>
      <c r="BG21">
        <v>1007</v>
      </c>
      <c r="BH21">
        <v>1007</v>
      </c>
      <c r="BI21">
        <v>1007</v>
      </c>
      <c r="BT21">
        <v>1007</v>
      </c>
      <c r="BU21">
        <v>1007</v>
      </c>
      <c r="BV21">
        <v>1007</v>
      </c>
      <c r="BW21">
        <v>1007</v>
      </c>
      <c r="BX21">
        <v>1007</v>
      </c>
      <c r="BY21">
        <v>1007</v>
      </c>
      <c r="CJ21">
        <v>1007</v>
      </c>
      <c r="CK21">
        <v>1007</v>
      </c>
      <c r="CL21">
        <v>1007</v>
      </c>
      <c r="CM21">
        <v>1007</v>
      </c>
      <c r="CN21">
        <v>1007</v>
      </c>
      <c r="CO21">
        <v>1007</v>
      </c>
    </row>
    <row r="22" spans="1:93" hidden="1" x14ac:dyDescent="0.3">
      <c r="A22" t="s">
        <v>104</v>
      </c>
      <c r="B22" t="s">
        <v>141</v>
      </c>
      <c r="C22" t="s">
        <v>142</v>
      </c>
      <c r="D22" t="s">
        <v>143</v>
      </c>
      <c r="E22">
        <v>3</v>
      </c>
      <c r="F22" t="s">
        <v>111</v>
      </c>
      <c r="G22" t="s">
        <v>112</v>
      </c>
      <c r="H22">
        <v>1</v>
      </c>
      <c r="I22">
        <v>1</v>
      </c>
      <c r="J22">
        <v>1</v>
      </c>
      <c r="K22">
        <v>1</v>
      </c>
      <c r="N22" t="s">
        <v>343</v>
      </c>
      <c r="P22">
        <v>2</v>
      </c>
      <c r="Q22">
        <v>24</v>
      </c>
      <c r="X22">
        <v>1007</v>
      </c>
      <c r="Y22">
        <v>1007</v>
      </c>
    </row>
    <row r="23" spans="1:93" hidden="1" x14ac:dyDescent="0.3">
      <c r="A23" t="s">
        <v>104</v>
      </c>
      <c r="B23" t="s">
        <v>141</v>
      </c>
      <c r="C23" t="s">
        <v>142</v>
      </c>
      <c r="D23" t="s">
        <v>143</v>
      </c>
      <c r="E23">
        <v>3</v>
      </c>
      <c r="F23" t="s">
        <v>138</v>
      </c>
      <c r="G23" t="s">
        <v>139</v>
      </c>
      <c r="H23">
        <v>1</v>
      </c>
      <c r="I23">
        <v>1</v>
      </c>
      <c r="J23">
        <v>1</v>
      </c>
      <c r="K23">
        <v>1</v>
      </c>
      <c r="N23" t="s">
        <v>140</v>
      </c>
      <c r="P23">
        <v>2</v>
      </c>
      <c r="Q23">
        <v>24</v>
      </c>
      <c r="Z23">
        <v>1007</v>
      </c>
      <c r="AA23">
        <v>1007</v>
      </c>
    </row>
    <row r="24" spans="1:93" hidden="1" x14ac:dyDescent="0.3">
      <c r="A24" t="s">
        <v>104</v>
      </c>
      <c r="B24" t="s">
        <v>141</v>
      </c>
      <c r="C24" t="s">
        <v>142</v>
      </c>
      <c r="D24" t="s">
        <v>143</v>
      </c>
      <c r="E24">
        <v>3</v>
      </c>
      <c r="F24" t="s">
        <v>115</v>
      </c>
      <c r="G24" t="s">
        <v>116</v>
      </c>
      <c r="H24">
        <v>1</v>
      </c>
      <c r="I24">
        <v>1</v>
      </c>
      <c r="J24">
        <v>1</v>
      </c>
      <c r="K24">
        <v>1</v>
      </c>
      <c r="N24" t="s">
        <v>299</v>
      </c>
      <c r="P24">
        <v>2</v>
      </c>
      <c r="Q24">
        <v>24</v>
      </c>
      <c r="BD24">
        <v>1007</v>
      </c>
      <c r="BE24">
        <v>1007</v>
      </c>
    </row>
    <row r="25" spans="1:93" hidden="1" x14ac:dyDescent="0.3">
      <c r="A25" t="s">
        <v>104</v>
      </c>
      <c r="B25" t="s">
        <v>152</v>
      </c>
      <c r="C25" t="s">
        <v>142</v>
      </c>
      <c r="D25" t="s">
        <v>153</v>
      </c>
      <c r="E25">
        <v>3</v>
      </c>
      <c r="F25" t="s">
        <v>144</v>
      </c>
      <c r="G25" t="s">
        <v>145</v>
      </c>
      <c r="K25">
        <v>1</v>
      </c>
      <c r="N25" t="s">
        <v>146</v>
      </c>
      <c r="P25">
        <v>2</v>
      </c>
      <c r="Q25">
        <v>24</v>
      </c>
      <c r="BH25">
        <v>1004</v>
      </c>
      <c r="BI25">
        <v>1004</v>
      </c>
    </row>
    <row r="26" spans="1:93" hidden="1" x14ac:dyDescent="0.3">
      <c r="A26" t="s">
        <v>104</v>
      </c>
      <c r="B26" t="s">
        <v>152</v>
      </c>
      <c r="C26" t="s">
        <v>142</v>
      </c>
      <c r="D26" t="s">
        <v>153</v>
      </c>
      <c r="E26">
        <v>3</v>
      </c>
      <c r="F26" t="s">
        <v>147</v>
      </c>
      <c r="G26" t="s">
        <v>148</v>
      </c>
      <c r="K26">
        <v>1</v>
      </c>
      <c r="N26" t="s">
        <v>154</v>
      </c>
      <c r="P26">
        <v>2</v>
      </c>
      <c r="Q26">
        <v>24</v>
      </c>
      <c r="X26">
        <v>1004</v>
      </c>
      <c r="Y26">
        <v>1004</v>
      </c>
    </row>
    <row r="27" spans="1:93" hidden="1" x14ac:dyDescent="0.3">
      <c r="A27" t="s">
        <v>104</v>
      </c>
      <c r="B27" t="s">
        <v>152</v>
      </c>
      <c r="C27" t="s">
        <v>142</v>
      </c>
      <c r="D27" t="s">
        <v>153</v>
      </c>
      <c r="E27">
        <v>3</v>
      </c>
      <c r="F27" t="s">
        <v>150</v>
      </c>
      <c r="G27" t="s">
        <v>151</v>
      </c>
      <c r="H27">
        <v>1</v>
      </c>
      <c r="I27">
        <v>1</v>
      </c>
      <c r="J27">
        <v>1</v>
      </c>
      <c r="K27">
        <v>1</v>
      </c>
      <c r="N27" t="s">
        <v>154</v>
      </c>
      <c r="P27">
        <v>20</v>
      </c>
      <c r="Q27">
        <v>240</v>
      </c>
      <c r="AN27">
        <v>1004</v>
      </c>
      <c r="AO27">
        <v>1004</v>
      </c>
      <c r="AP27">
        <v>1004</v>
      </c>
      <c r="AQ27">
        <v>1004</v>
      </c>
      <c r="AR27">
        <v>1004</v>
      </c>
      <c r="AS27">
        <v>1004</v>
      </c>
      <c r="BD27">
        <v>1004</v>
      </c>
      <c r="BE27">
        <v>1004</v>
      </c>
      <c r="BT27">
        <v>1004</v>
      </c>
      <c r="BU27">
        <v>1004</v>
      </c>
      <c r="BV27">
        <v>1004</v>
      </c>
      <c r="BW27">
        <v>1004</v>
      </c>
      <c r="BX27">
        <v>1004</v>
      </c>
      <c r="BY27">
        <v>1004</v>
      </c>
      <c r="CJ27">
        <v>1004</v>
      </c>
      <c r="CK27">
        <v>1004</v>
      </c>
      <c r="CL27">
        <v>1004</v>
      </c>
      <c r="CM27">
        <v>1004</v>
      </c>
      <c r="CN27">
        <v>1004</v>
      </c>
      <c r="CO27">
        <v>1004</v>
      </c>
    </row>
    <row r="28" spans="1:93" hidden="1" x14ac:dyDescent="0.3">
      <c r="A28" t="s">
        <v>104</v>
      </c>
      <c r="B28" t="s">
        <v>152</v>
      </c>
      <c r="C28" t="s">
        <v>142</v>
      </c>
      <c r="D28" t="s">
        <v>153</v>
      </c>
      <c r="E28">
        <v>3</v>
      </c>
      <c r="F28" t="s">
        <v>111</v>
      </c>
      <c r="G28" t="s">
        <v>112</v>
      </c>
      <c r="H28">
        <v>1</v>
      </c>
      <c r="I28">
        <v>1</v>
      </c>
      <c r="J28">
        <v>1</v>
      </c>
      <c r="K28">
        <v>1</v>
      </c>
      <c r="N28" t="s">
        <v>343</v>
      </c>
      <c r="P28">
        <v>2</v>
      </c>
      <c r="Q28">
        <v>24</v>
      </c>
      <c r="Z28">
        <v>1004</v>
      </c>
      <c r="AA28">
        <v>1004</v>
      </c>
    </row>
    <row r="29" spans="1:93" hidden="1" x14ac:dyDescent="0.3">
      <c r="A29" t="s">
        <v>104</v>
      </c>
      <c r="B29" t="s">
        <v>152</v>
      </c>
      <c r="C29" t="s">
        <v>142</v>
      </c>
      <c r="D29" t="s">
        <v>153</v>
      </c>
      <c r="E29">
        <v>3</v>
      </c>
      <c r="F29" t="s">
        <v>138</v>
      </c>
      <c r="G29" t="s">
        <v>139</v>
      </c>
      <c r="H29">
        <v>1</v>
      </c>
      <c r="I29">
        <v>1</v>
      </c>
      <c r="J29">
        <v>1</v>
      </c>
      <c r="K29">
        <v>1</v>
      </c>
      <c r="N29" t="s">
        <v>140</v>
      </c>
      <c r="P29">
        <v>2</v>
      </c>
      <c r="Q29">
        <v>24</v>
      </c>
      <c r="AB29">
        <v>1004</v>
      </c>
      <c r="AC29">
        <v>1004</v>
      </c>
    </row>
    <row r="30" spans="1:93" hidden="1" x14ac:dyDescent="0.3">
      <c r="A30" t="s">
        <v>104</v>
      </c>
      <c r="B30" t="s">
        <v>152</v>
      </c>
      <c r="C30" t="s">
        <v>142</v>
      </c>
      <c r="D30" t="s">
        <v>153</v>
      </c>
      <c r="E30">
        <v>3</v>
      </c>
      <c r="F30" t="s">
        <v>115</v>
      </c>
      <c r="G30" t="s">
        <v>116</v>
      </c>
      <c r="H30">
        <v>1</v>
      </c>
      <c r="I30">
        <v>1</v>
      </c>
      <c r="J30">
        <v>1</v>
      </c>
      <c r="K30">
        <v>1</v>
      </c>
      <c r="N30" t="s">
        <v>307</v>
      </c>
      <c r="P30">
        <v>2</v>
      </c>
      <c r="Q30">
        <v>24</v>
      </c>
      <c r="BF30">
        <v>1004</v>
      </c>
      <c r="BG30">
        <v>1004</v>
      </c>
    </row>
    <row r="31" spans="1:93" hidden="1" x14ac:dyDescent="0.3">
      <c r="A31" t="s">
        <v>104</v>
      </c>
      <c r="B31" t="s">
        <v>155</v>
      </c>
      <c r="C31" t="s">
        <v>106</v>
      </c>
      <c r="D31" t="s">
        <v>156</v>
      </c>
      <c r="E31">
        <v>4</v>
      </c>
      <c r="F31" t="s">
        <v>157</v>
      </c>
      <c r="G31" t="s">
        <v>158</v>
      </c>
      <c r="H31">
        <v>1</v>
      </c>
      <c r="I31">
        <v>1</v>
      </c>
      <c r="J31">
        <v>1</v>
      </c>
      <c r="K31">
        <v>1</v>
      </c>
      <c r="N31" t="s">
        <v>159</v>
      </c>
      <c r="P31">
        <v>26</v>
      </c>
      <c r="Q31">
        <v>312</v>
      </c>
      <c r="R31">
        <v>1002</v>
      </c>
      <c r="S31">
        <v>1002</v>
      </c>
      <c r="T31">
        <v>1002</v>
      </c>
      <c r="U31">
        <v>1002</v>
      </c>
      <c r="AH31">
        <v>1002</v>
      </c>
      <c r="AI31">
        <v>1002</v>
      </c>
      <c r="AJ31">
        <v>1002</v>
      </c>
      <c r="AK31">
        <v>1002</v>
      </c>
      <c r="AX31">
        <v>1002</v>
      </c>
      <c r="AY31">
        <v>1002</v>
      </c>
      <c r="AZ31">
        <v>1002</v>
      </c>
      <c r="BA31">
        <v>1002</v>
      </c>
      <c r="BB31">
        <v>1002</v>
      </c>
      <c r="BC31">
        <v>1002</v>
      </c>
      <c r="BN31">
        <v>1002</v>
      </c>
      <c r="BO31">
        <v>1002</v>
      </c>
      <c r="BP31">
        <v>1002</v>
      </c>
      <c r="BQ31">
        <v>1002</v>
      </c>
      <c r="BR31">
        <v>1002</v>
      </c>
      <c r="BS31">
        <v>1002</v>
      </c>
      <c r="CD31">
        <v>1002</v>
      </c>
      <c r="CE31">
        <v>1002</v>
      </c>
      <c r="CF31">
        <v>1002</v>
      </c>
      <c r="CG31">
        <v>1002</v>
      </c>
      <c r="CH31">
        <v>1002</v>
      </c>
      <c r="CI31">
        <v>1002</v>
      </c>
    </row>
    <row r="32" spans="1:93" hidden="1" x14ac:dyDescent="0.3">
      <c r="A32" t="s">
        <v>104</v>
      </c>
      <c r="B32" t="s">
        <v>155</v>
      </c>
      <c r="C32" t="s">
        <v>106</v>
      </c>
      <c r="D32" t="s">
        <v>156</v>
      </c>
      <c r="E32">
        <v>4</v>
      </c>
      <c r="F32" t="s">
        <v>113</v>
      </c>
      <c r="G32" t="s">
        <v>114</v>
      </c>
      <c r="H32">
        <v>1</v>
      </c>
      <c r="I32">
        <v>1</v>
      </c>
      <c r="J32">
        <v>1</v>
      </c>
      <c r="K32">
        <v>1</v>
      </c>
      <c r="N32" t="s">
        <v>387</v>
      </c>
      <c r="P32">
        <v>2</v>
      </c>
      <c r="Q32">
        <v>24</v>
      </c>
      <c r="AL32">
        <v>1002</v>
      </c>
      <c r="AM32">
        <v>1002</v>
      </c>
    </row>
    <row r="33" spans="1:104" hidden="1" x14ac:dyDescent="0.3">
      <c r="A33" t="s">
        <v>104</v>
      </c>
      <c r="B33" t="s">
        <v>155</v>
      </c>
      <c r="C33" t="s">
        <v>106</v>
      </c>
      <c r="D33" t="s">
        <v>156</v>
      </c>
      <c r="E33">
        <v>4</v>
      </c>
      <c r="F33" t="s">
        <v>115</v>
      </c>
      <c r="G33" t="s">
        <v>116</v>
      </c>
      <c r="H33">
        <v>1</v>
      </c>
      <c r="I33">
        <v>1</v>
      </c>
      <c r="J33">
        <v>1</v>
      </c>
      <c r="K33">
        <v>1</v>
      </c>
      <c r="N33" t="s">
        <v>299</v>
      </c>
      <c r="P33">
        <v>2</v>
      </c>
      <c r="Q33">
        <v>24</v>
      </c>
      <c r="V33">
        <v>1002</v>
      </c>
      <c r="W33">
        <v>1002</v>
      </c>
    </row>
    <row r="34" spans="1:104" hidden="1" x14ac:dyDescent="0.3">
      <c r="A34" t="s">
        <v>104</v>
      </c>
      <c r="B34" t="s">
        <v>160</v>
      </c>
      <c r="C34" t="s">
        <v>106</v>
      </c>
      <c r="D34" t="s">
        <v>161</v>
      </c>
      <c r="E34">
        <v>6</v>
      </c>
      <c r="F34" t="s">
        <v>162</v>
      </c>
      <c r="G34" t="s">
        <v>163</v>
      </c>
      <c r="H34">
        <v>1</v>
      </c>
      <c r="I34">
        <v>1</v>
      </c>
      <c r="J34">
        <v>1</v>
      </c>
      <c r="K34">
        <v>1</v>
      </c>
      <c r="N34" t="s">
        <v>164</v>
      </c>
      <c r="P34">
        <v>26</v>
      </c>
      <c r="Q34">
        <v>312</v>
      </c>
      <c r="R34">
        <v>1004</v>
      </c>
      <c r="S34">
        <v>1004</v>
      </c>
      <c r="V34">
        <v>1004</v>
      </c>
      <c r="W34">
        <v>1004</v>
      </c>
      <c r="AH34">
        <v>1004</v>
      </c>
      <c r="AI34">
        <v>1004</v>
      </c>
      <c r="AJ34">
        <v>1004</v>
      </c>
      <c r="AK34">
        <v>1004</v>
      </c>
      <c r="AL34">
        <v>1004</v>
      </c>
      <c r="AM34">
        <v>1004</v>
      </c>
      <c r="AX34">
        <v>1004</v>
      </c>
      <c r="AY34">
        <v>1004</v>
      </c>
      <c r="AZ34">
        <v>1004</v>
      </c>
      <c r="BA34">
        <v>1004</v>
      </c>
      <c r="BB34">
        <v>1004</v>
      </c>
      <c r="BC34">
        <v>1004</v>
      </c>
      <c r="BN34">
        <v>1004</v>
      </c>
      <c r="BO34">
        <v>1004</v>
      </c>
      <c r="BP34">
        <v>1004</v>
      </c>
      <c r="BQ34">
        <v>1004</v>
      </c>
      <c r="BR34">
        <v>1004</v>
      </c>
      <c r="BS34">
        <v>1004</v>
      </c>
      <c r="CD34">
        <v>1004</v>
      </c>
      <c r="CE34">
        <v>1004</v>
      </c>
      <c r="CF34">
        <v>1004</v>
      </c>
      <c r="CG34">
        <v>1004</v>
      </c>
    </row>
    <row r="35" spans="1:104" hidden="1" x14ac:dyDescent="0.3">
      <c r="A35" t="s">
        <v>104</v>
      </c>
      <c r="B35" t="s">
        <v>160</v>
      </c>
      <c r="C35" t="s">
        <v>106</v>
      </c>
      <c r="D35" t="s">
        <v>161</v>
      </c>
      <c r="E35">
        <v>6</v>
      </c>
      <c r="F35" t="s">
        <v>113</v>
      </c>
      <c r="G35" t="s">
        <v>114</v>
      </c>
      <c r="H35">
        <v>1</v>
      </c>
      <c r="I35">
        <v>1</v>
      </c>
      <c r="J35">
        <v>1</v>
      </c>
      <c r="K35">
        <v>1</v>
      </c>
      <c r="N35" t="s">
        <v>387</v>
      </c>
      <c r="P35">
        <v>2</v>
      </c>
      <c r="Q35">
        <v>24</v>
      </c>
      <c r="CH35">
        <v>1004</v>
      </c>
      <c r="CI35">
        <v>1004</v>
      </c>
    </row>
    <row r="36" spans="1:104" hidden="1" x14ac:dyDescent="0.3">
      <c r="A36" t="s">
        <v>104</v>
      </c>
      <c r="B36" t="s">
        <v>160</v>
      </c>
      <c r="C36" t="s">
        <v>106</v>
      </c>
      <c r="D36" t="s">
        <v>161</v>
      </c>
      <c r="E36">
        <v>6</v>
      </c>
      <c r="F36" t="s">
        <v>115</v>
      </c>
      <c r="G36" t="s">
        <v>116</v>
      </c>
      <c r="H36">
        <v>1</v>
      </c>
      <c r="I36">
        <v>1</v>
      </c>
      <c r="J36">
        <v>1</v>
      </c>
      <c r="K36">
        <v>1</v>
      </c>
      <c r="N36" t="s">
        <v>299</v>
      </c>
      <c r="P36">
        <v>2</v>
      </c>
      <c r="Q36">
        <v>24</v>
      </c>
      <c r="T36">
        <v>1004</v>
      </c>
      <c r="U36">
        <v>1004</v>
      </c>
    </row>
    <row r="37" spans="1:104" hidden="1" x14ac:dyDescent="0.3">
      <c r="A37" t="s">
        <v>104</v>
      </c>
      <c r="B37" t="s">
        <v>165</v>
      </c>
      <c r="C37" t="s">
        <v>106</v>
      </c>
      <c r="D37" t="s">
        <v>166</v>
      </c>
      <c r="E37">
        <v>6</v>
      </c>
      <c r="F37" t="s">
        <v>162</v>
      </c>
      <c r="G37" t="s">
        <v>163</v>
      </c>
      <c r="H37">
        <v>1</v>
      </c>
      <c r="I37">
        <v>1</v>
      </c>
      <c r="J37">
        <v>1</v>
      </c>
      <c r="K37">
        <v>1</v>
      </c>
      <c r="N37" t="s">
        <v>146</v>
      </c>
      <c r="P37">
        <v>24</v>
      </c>
      <c r="Q37">
        <v>288</v>
      </c>
      <c r="AD37">
        <v>1002</v>
      </c>
      <c r="AE37">
        <v>1002</v>
      </c>
      <c r="AF37">
        <v>1002</v>
      </c>
      <c r="AG37">
        <v>1002</v>
      </c>
      <c r="AV37">
        <v>1002</v>
      </c>
      <c r="AW37">
        <v>1002</v>
      </c>
      <c r="BJ37">
        <v>1002</v>
      </c>
      <c r="BK37">
        <v>1002</v>
      </c>
      <c r="BL37">
        <v>1002</v>
      </c>
      <c r="BM37">
        <v>1002</v>
      </c>
      <c r="BZ37">
        <v>1002</v>
      </c>
      <c r="CA37">
        <v>1002</v>
      </c>
      <c r="CB37">
        <v>1002</v>
      </c>
      <c r="CC37">
        <v>1002</v>
      </c>
      <c r="CP37">
        <v>1002</v>
      </c>
      <c r="CQ37">
        <v>1002</v>
      </c>
      <c r="CR37">
        <v>1002</v>
      </c>
      <c r="CS37">
        <v>1002</v>
      </c>
      <c r="CU37">
        <v>1002</v>
      </c>
      <c r="CV37">
        <v>1002</v>
      </c>
      <c r="CW37">
        <v>1002</v>
      </c>
      <c r="CX37">
        <v>1002</v>
      </c>
      <c r="CY37">
        <v>1002</v>
      </c>
      <c r="CZ37">
        <v>1002</v>
      </c>
    </row>
    <row r="38" spans="1:104" hidden="1" x14ac:dyDescent="0.3">
      <c r="A38" t="s">
        <v>104</v>
      </c>
      <c r="B38" t="s">
        <v>165</v>
      </c>
      <c r="C38" t="s">
        <v>106</v>
      </c>
      <c r="D38" t="s">
        <v>166</v>
      </c>
      <c r="E38">
        <v>6</v>
      </c>
      <c r="F38" t="s">
        <v>115</v>
      </c>
      <c r="G38" t="s">
        <v>116</v>
      </c>
      <c r="H38">
        <v>1</v>
      </c>
      <c r="I38">
        <v>1</v>
      </c>
      <c r="J38">
        <v>1</v>
      </c>
      <c r="K38">
        <v>1</v>
      </c>
      <c r="N38" t="s">
        <v>262</v>
      </c>
      <c r="P38">
        <v>2</v>
      </c>
      <c r="Q38">
        <v>24</v>
      </c>
      <c r="AT38">
        <v>1002</v>
      </c>
      <c r="AU38">
        <v>1002</v>
      </c>
    </row>
    <row r="39" spans="1:104" hidden="1" x14ac:dyDescent="0.3">
      <c r="A39" t="s">
        <v>104</v>
      </c>
      <c r="B39" t="s">
        <v>167</v>
      </c>
      <c r="C39" t="s">
        <v>118</v>
      </c>
      <c r="D39" t="s">
        <v>168</v>
      </c>
      <c r="E39">
        <v>6</v>
      </c>
      <c r="F39" t="s">
        <v>169</v>
      </c>
      <c r="G39" t="s">
        <v>170</v>
      </c>
      <c r="K39">
        <v>1</v>
      </c>
      <c r="N39" t="s">
        <v>135</v>
      </c>
      <c r="P39">
        <v>11</v>
      </c>
      <c r="Q39">
        <v>132</v>
      </c>
      <c r="AN39">
        <v>1003</v>
      </c>
      <c r="AO39">
        <v>1003</v>
      </c>
      <c r="AP39">
        <v>1003</v>
      </c>
      <c r="BD39">
        <v>1003</v>
      </c>
      <c r="BE39">
        <v>1003</v>
      </c>
      <c r="BF39">
        <v>1003</v>
      </c>
      <c r="BV39">
        <v>1003</v>
      </c>
      <c r="BW39">
        <v>1003</v>
      </c>
      <c r="CJ39">
        <v>1003</v>
      </c>
      <c r="CK39">
        <v>1003</v>
      </c>
      <c r="CL39">
        <v>1003</v>
      </c>
    </row>
    <row r="40" spans="1:104" hidden="1" x14ac:dyDescent="0.3">
      <c r="A40" t="s">
        <v>104</v>
      </c>
      <c r="B40" t="s">
        <v>167</v>
      </c>
      <c r="C40" t="s">
        <v>118</v>
      </c>
      <c r="D40" t="s">
        <v>168</v>
      </c>
      <c r="E40">
        <v>6</v>
      </c>
      <c r="F40" t="s">
        <v>171</v>
      </c>
      <c r="G40" t="s">
        <v>172</v>
      </c>
      <c r="J40">
        <v>1</v>
      </c>
      <c r="N40" t="s">
        <v>135</v>
      </c>
      <c r="P40">
        <v>11</v>
      </c>
      <c r="Q40">
        <v>132</v>
      </c>
      <c r="AQ40">
        <v>1003</v>
      </c>
      <c r="AR40">
        <v>1003</v>
      </c>
      <c r="AS40">
        <v>1003</v>
      </c>
      <c r="BG40">
        <v>1003</v>
      </c>
      <c r="BH40">
        <v>1003</v>
      </c>
      <c r="BI40">
        <v>1003</v>
      </c>
      <c r="BX40">
        <v>1003</v>
      </c>
      <c r="BY40">
        <v>1003</v>
      </c>
      <c r="CM40">
        <v>1003</v>
      </c>
      <c r="CN40">
        <v>1003</v>
      </c>
      <c r="CO40">
        <v>1003</v>
      </c>
    </row>
    <row r="41" spans="1:104" hidden="1" x14ac:dyDescent="0.3">
      <c r="A41" t="s">
        <v>104</v>
      </c>
      <c r="B41" t="s">
        <v>167</v>
      </c>
      <c r="C41" t="s">
        <v>118</v>
      </c>
      <c r="D41" t="s">
        <v>168</v>
      </c>
      <c r="E41">
        <v>6</v>
      </c>
      <c r="F41" t="s">
        <v>171</v>
      </c>
      <c r="G41" t="s">
        <v>172</v>
      </c>
      <c r="I41">
        <v>1</v>
      </c>
      <c r="K41">
        <v>1</v>
      </c>
      <c r="N41" t="s">
        <v>122</v>
      </c>
      <c r="P41">
        <v>4</v>
      </c>
      <c r="Q41">
        <v>48</v>
      </c>
      <c r="X41">
        <v>1003</v>
      </c>
      <c r="Y41">
        <v>1003</v>
      </c>
      <c r="AB41">
        <v>1003</v>
      </c>
      <c r="AC41">
        <v>1003</v>
      </c>
    </row>
    <row r="42" spans="1:104" hidden="1" x14ac:dyDescent="0.3">
      <c r="A42" t="s">
        <v>104</v>
      </c>
      <c r="B42" t="s">
        <v>167</v>
      </c>
      <c r="C42" t="s">
        <v>118</v>
      </c>
      <c r="D42" t="s">
        <v>168</v>
      </c>
      <c r="E42">
        <v>6</v>
      </c>
      <c r="F42" t="s">
        <v>111</v>
      </c>
      <c r="G42" t="s">
        <v>112</v>
      </c>
      <c r="H42">
        <v>1</v>
      </c>
      <c r="I42">
        <v>1</v>
      </c>
      <c r="J42">
        <v>1</v>
      </c>
      <c r="K42">
        <v>1</v>
      </c>
      <c r="N42" t="s">
        <v>343</v>
      </c>
      <c r="P42">
        <v>2</v>
      </c>
      <c r="Q42">
        <v>24</v>
      </c>
      <c r="BT42">
        <v>1003</v>
      </c>
      <c r="BU42">
        <v>1003</v>
      </c>
    </row>
    <row r="43" spans="1:104" hidden="1" x14ac:dyDescent="0.3">
      <c r="A43" t="s">
        <v>104</v>
      </c>
      <c r="B43" t="s">
        <v>167</v>
      </c>
      <c r="C43" t="s">
        <v>118</v>
      </c>
      <c r="D43" t="s">
        <v>168</v>
      </c>
      <c r="E43">
        <v>6</v>
      </c>
      <c r="F43" t="s">
        <v>115</v>
      </c>
      <c r="G43" t="s">
        <v>116</v>
      </c>
      <c r="H43">
        <v>1</v>
      </c>
      <c r="I43">
        <v>1</v>
      </c>
      <c r="J43">
        <v>1</v>
      </c>
      <c r="K43">
        <v>1</v>
      </c>
      <c r="N43" t="s">
        <v>274</v>
      </c>
      <c r="P43">
        <v>2</v>
      </c>
      <c r="Q43">
        <v>0</v>
      </c>
      <c r="Z43">
        <v>1003</v>
      </c>
      <c r="AA43">
        <v>1003</v>
      </c>
    </row>
    <row r="44" spans="1:104" hidden="1" x14ac:dyDescent="0.3">
      <c r="A44" t="s">
        <v>104</v>
      </c>
      <c r="B44" t="s">
        <v>173</v>
      </c>
      <c r="C44" t="s">
        <v>174</v>
      </c>
      <c r="D44" t="s">
        <v>175</v>
      </c>
      <c r="E44">
        <v>7</v>
      </c>
      <c r="F44" t="s">
        <v>176</v>
      </c>
      <c r="G44" t="s">
        <v>177</v>
      </c>
      <c r="H44">
        <v>1</v>
      </c>
      <c r="I44">
        <v>1</v>
      </c>
      <c r="J44">
        <v>1</v>
      </c>
      <c r="K44">
        <v>1</v>
      </c>
      <c r="N44" t="s">
        <v>178</v>
      </c>
      <c r="P44">
        <v>28</v>
      </c>
      <c r="Q44">
        <v>336</v>
      </c>
      <c r="T44">
        <v>1003</v>
      </c>
      <c r="U44">
        <v>1003</v>
      </c>
      <c r="V44">
        <v>1003</v>
      </c>
      <c r="W44">
        <v>1003</v>
      </c>
      <c r="AH44">
        <v>1003</v>
      </c>
      <c r="AI44">
        <v>1003</v>
      </c>
      <c r="AJ44">
        <v>1003</v>
      </c>
      <c r="AK44">
        <v>1003</v>
      </c>
      <c r="AL44">
        <v>1003</v>
      </c>
      <c r="AM44">
        <v>1003</v>
      </c>
      <c r="AX44">
        <v>1003</v>
      </c>
      <c r="AY44">
        <v>1003</v>
      </c>
      <c r="AZ44">
        <v>1003</v>
      </c>
      <c r="BA44">
        <v>1003</v>
      </c>
      <c r="BB44">
        <v>1003</v>
      </c>
      <c r="BC44">
        <v>1003</v>
      </c>
      <c r="BN44">
        <v>1003</v>
      </c>
      <c r="BO44">
        <v>1003</v>
      </c>
      <c r="BP44">
        <v>1003</v>
      </c>
      <c r="BQ44">
        <v>1003</v>
      </c>
      <c r="BR44">
        <v>1003</v>
      </c>
      <c r="BS44">
        <v>1003</v>
      </c>
      <c r="CD44">
        <v>1003</v>
      </c>
      <c r="CE44">
        <v>1003</v>
      </c>
      <c r="CF44">
        <v>1003</v>
      </c>
      <c r="CG44">
        <v>1003</v>
      </c>
      <c r="CH44">
        <v>1003</v>
      </c>
      <c r="CI44">
        <v>1003</v>
      </c>
    </row>
    <row r="45" spans="1:104" hidden="1" x14ac:dyDescent="0.3">
      <c r="A45" t="s">
        <v>104</v>
      </c>
      <c r="B45" t="s">
        <v>173</v>
      </c>
      <c r="C45" t="s">
        <v>174</v>
      </c>
      <c r="D45" t="s">
        <v>175</v>
      </c>
      <c r="E45">
        <v>7</v>
      </c>
      <c r="F45" t="s">
        <v>115</v>
      </c>
      <c r="G45" t="s">
        <v>116</v>
      </c>
      <c r="H45">
        <v>1</v>
      </c>
      <c r="I45">
        <v>1</v>
      </c>
      <c r="J45">
        <v>1</v>
      </c>
      <c r="K45">
        <v>1</v>
      </c>
      <c r="N45" t="s">
        <v>299</v>
      </c>
      <c r="P45">
        <v>2</v>
      </c>
      <c r="Q45">
        <v>24</v>
      </c>
      <c r="R45">
        <v>1003</v>
      </c>
      <c r="S45">
        <v>1003</v>
      </c>
    </row>
    <row r="46" spans="1:104" hidden="1" x14ac:dyDescent="0.3">
      <c r="A46" t="s">
        <v>104</v>
      </c>
      <c r="B46" t="s">
        <v>179</v>
      </c>
      <c r="C46" t="s">
        <v>180</v>
      </c>
      <c r="D46" t="s">
        <v>181</v>
      </c>
      <c r="E46">
        <v>7</v>
      </c>
      <c r="F46" t="s">
        <v>182</v>
      </c>
      <c r="G46" t="s">
        <v>183</v>
      </c>
      <c r="H46">
        <v>1</v>
      </c>
      <c r="I46">
        <v>1</v>
      </c>
      <c r="J46">
        <v>1</v>
      </c>
      <c r="N46" t="s">
        <v>184</v>
      </c>
      <c r="P46">
        <v>22</v>
      </c>
      <c r="Q46">
        <v>264</v>
      </c>
      <c r="AN46">
        <v>1001</v>
      </c>
      <c r="AO46">
        <v>1001</v>
      </c>
      <c r="AP46">
        <v>1001</v>
      </c>
      <c r="AQ46">
        <v>1001</v>
      </c>
      <c r="AR46">
        <v>1001</v>
      </c>
      <c r="AS46">
        <v>1001</v>
      </c>
      <c r="BF46">
        <v>1001</v>
      </c>
      <c r="BG46">
        <v>1001</v>
      </c>
      <c r="BH46">
        <v>1001</v>
      </c>
      <c r="BI46">
        <v>1001</v>
      </c>
      <c r="BT46">
        <v>1001</v>
      </c>
      <c r="BU46">
        <v>1001</v>
      </c>
      <c r="BV46">
        <v>1001</v>
      </c>
      <c r="BW46">
        <v>1001</v>
      </c>
      <c r="BX46">
        <v>1001</v>
      </c>
      <c r="BY46">
        <v>1001</v>
      </c>
      <c r="CJ46">
        <v>1001</v>
      </c>
      <c r="CK46">
        <v>1001</v>
      </c>
      <c r="CL46">
        <v>1001</v>
      </c>
      <c r="CM46">
        <v>1001</v>
      </c>
      <c r="CN46">
        <v>1001</v>
      </c>
      <c r="CO46">
        <v>1001</v>
      </c>
    </row>
    <row r="47" spans="1:104" hidden="1" x14ac:dyDescent="0.3">
      <c r="A47" t="s">
        <v>104</v>
      </c>
      <c r="B47" t="s">
        <v>179</v>
      </c>
      <c r="C47" t="s">
        <v>180</v>
      </c>
      <c r="D47" t="s">
        <v>181</v>
      </c>
      <c r="E47">
        <v>7</v>
      </c>
      <c r="F47" t="s">
        <v>182</v>
      </c>
      <c r="G47" t="s">
        <v>183</v>
      </c>
      <c r="K47">
        <v>1</v>
      </c>
      <c r="N47" t="s">
        <v>149</v>
      </c>
      <c r="P47">
        <v>2</v>
      </c>
      <c r="Q47">
        <v>24</v>
      </c>
      <c r="X47">
        <v>1001</v>
      </c>
      <c r="Y47">
        <v>1001</v>
      </c>
    </row>
    <row r="48" spans="1:104" hidden="1" x14ac:dyDescent="0.3">
      <c r="A48" t="s">
        <v>104</v>
      </c>
      <c r="B48" t="s">
        <v>179</v>
      </c>
      <c r="C48" t="s">
        <v>180</v>
      </c>
      <c r="D48" t="s">
        <v>181</v>
      </c>
      <c r="E48">
        <v>7</v>
      </c>
      <c r="F48" t="s">
        <v>185</v>
      </c>
      <c r="G48" t="s">
        <v>186</v>
      </c>
      <c r="H48">
        <v>1</v>
      </c>
      <c r="I48">
        <v>1</v>
      </c>
      <c r="J48">
        <v>1</v>
      </c>
      <c r="K48">
        <v>1</v>
      </c>
      <c r="N48" t="s">
        <v>292</v>
      </c>
      <c r="P48">
        <v>2</v>
      </c>
      <c r="Q48">
        <v>24</v>
      </c>
      <c r="Z48">
        <v>1001</v>
      </c>
      <c r="AA48">
        <v>1001</v>
      </c>
    </row>
    <row r="49" spans="1:104" hidden="1" x14ac:dyDescent="0.3">
      <c r="A49" t="s">
        <v>104</v>
      </c>
      <c r="B49" t="s">
        <v>179</v>
      </c>
      <c r="C49" t="s">
        <v>180</v>
      </c>
      <c r="D49" t="s">
        <v>181</v>
      </c>
      <c r="E49">
        <v>7</v>
      </c>
      <c r="F49" t="s">
        <v>187</v>
      </c>
      <c r="G49" t="s">
        <v>188</v>
      </c>
      <c r="H49">
        <v>1</v>
      </c>
      <c r="I49">
        <v>1</v>
      </c>
      <c r="J49">
        <v>1</v>
      </c>
      <c r="K49">
        <v>1</v>
      </c>
      <c r="N49" t="s">
        <v>189</v>
      </c>
      <c r="P49">
        <v>2</v>
      </c>
      <c r="Q49">
        <v>24</v>
      </c>
      <c r="AB49">
        <v>1001</v>
      </c>
      <c r="AC49">
        <v>1001</v>
      </c>
    </row>
    <row r="50" spans="1:104" hidden="1" x14ac:dyDescent="0.3">
      <c r="A50" t="s">
        <v>104</v>
      </c>
      <c r="B50" t="s">
        <v>179</v>
      </c>
      <c r="C50" t="s">
        <v>180</v>
      </c>
      <c r="D50" t="s">
        <v>181</v>
      </c>
      <c r="E50">
        <v>7</v>
      </c>
      <c r="F50" t="s">
        <v>115</v>
      </c>
      <c r="G50" t="s">
        <v>116</v>
      </c>
      <c r="H50">
        <v>1</v>
      </c>
      <c r="I50">
        <v>1</v>
      </c>
      <c r="J50">
        <v>1</v>
      </c>
      <c r="K50">
        <v>1</v>
      </c>
      <c r="N50" t="s">
        <v>307</v>
      </c>
      <c r="P50">
        <v>2</v>
      </c>
      <c r="Q50">
        <v>24</v>
      </c>
      <c r="BD50">
        <v>1001</v>
      </c>
      <c r="BE50">
        <v>1001</v>
      </c>
    </row>
    <row r="51" spans="1:104" hidden="1" x14ac:dyDescent="0.3">
      <c r="A51" t="s">
        <v>104</v>
      </c>
      <c r="B51" t="s">
        <v>190</v>
      </c>
      <c r="C51" t="s">
        <v>191</v>
      </c>
      <c r="D51" t="s">
        <v>192</v>
      </c>
      <c r="E51">
        <v>7</v>
      </c>
      <c r="F51" t="s">
        <v>193</v>
      </c>
      <c r="G51" t="s">
        <v>194</v>
      </c>
      <c r="H51">
        <v>1</v>
      </c>
      <c r="I51">
        <v>1</v>
      </c>
      <c r="J51">
        <v>1</v>
      </c>
      <c r="K51">
        <v>1</v>
      </c>
      <c r="N51" t="s">
        <v>195</v>
      </c>
      <c r="P51">
        <v>26</v>
      </c>
      <c r="Q51">
        <v>312</v>
      </c>
      <c r="R51">
        <v>1007</v>
      </c>
      <c r="S51">
        <v>1007</v>
      </c>
      <c r="T51">
        <v>1007</v>
      </c>
      <c r="U51">
        <v>1007</v>
      </c>
      <c r="AH51">
        <v>1007</v>
      </c>
      <c r="AI51">
        <v>1007</v>
      </c>
      <c r="AJ51">
        <v>1007</v>
      </c>
      <c r="AK51">
        <v>1007</v>
      </c>
      <c r="AL51">
        <v>1007</v>
      </c>
      <c r="AM51">
        <v>1007</v>
      </c>
      <c r="AZ51">
        <v>1007</v>
      </c>
      <c r="BA51">
        <v>1007</v>
      </c>
      <c r="BB51">
        <v>1007</v>
      </c>
      <c r="BC51">
        <v>1007</v>
      </c>
      <c r="BN51">
        <v>1007</v>
      </c>
      <c r="BO51">
        <v>1007</v>
      </c>
      <c r="BP51">
        <v>1007</v>
      </c>
      <c r="BQ51">
        <v>1007</v>
      </c>
      <c r="BR51">
        <v>1007</v>
      </c>
      <c r="BS51">
        <v>1007</v>
      </c>
      <c r="CD51">
        <v>1007</v>
      </c>
      <c r="CE51">
        <v>1007</v>
      </c>
      <c r="CF51">
        <v>1007</v>
      </c>
      <c r="CG51">
        <v>1007</v>
      </c>
      <c r="CH51">
        <v>1007</v>
      </c>
      <c r="CI51">
        <v>1007</v>
      </c>
    </row>
    <row r="52" spans="1:104" hidden="1" x14ac:dyDescent="0.3">
      <c r="A52" t="s">
        <v>104</v>
      </c>
      <c r="B52" t="s">
        <v>190</v>
      </c>
      <c r="C52" t="s">
        <v>191</v>
      </c>
      <c r="D52" t="s">
        <v>192</v>
      </c>
      <c r="E52">
        <v>7</v>
      </c>
      <c r="F52" t="s">
        <v>185</v>
      </c>
      <c r="G52" t="s">
        <v>186</v>
      </c>
      <c r="H52">
        <v>1</v>
      </c>
      <c r="I52">
        <v>1</v>
      </c>
      <c r="J52">
        <v>1</v>
      </c>
      <c r="K52">
        <v>1</v>
      </c>
      <c r="N52" t="s">
        <v>292</v>
      </c>
      <c r="P52">
        <v>2</v>
      </c>
      <c r="Q52">
        <v>24</v>
      </c>
      <c r="V52">
        <v>1007</v>
      </c>
      <c r="W52">
        <v>1007</v>
      </c>
    </row>
    <row r="53" spans="1:104" hidden="1" x14ac:dyDescent="0.3">
      <c r="A53" t="s">
        <v>104</v>
      </c>
      <c r="B53" t="s">
        <v>190</v>
      </c>
      <c r="C53" t="s">
        <v>191</v>
      </c>
      <c r="D53" t="s">
        <v>192</v>
      </c>
      <c r="E53">
        <v>7</v>
      </c>
      <c r="F53" t="s">
        <v>115</v>
      </c>
      <c r="G53" t="s">
        <v>116</v>
      </c>
      <c r="H53">
        <v>1</v>
      </c>
      <c r="I53">
        <v>1</v>
      </c>
      <c r="J53">
        <v>1</v>
      </c>
      <c r="K53">
        <v>1</v>
      </c>
      <c r="N53" t="s">
        <v>274</v>
      </c>
      <c r="P53">
        <v>2</v>
      </c>
      <c r="Q53">
        <v>24</v>
      </c>
      <c r="AX53">
        <v>1007</v>
      </c>
      <c r="AY53">
        <v>1007</v>
      </c>
    </row>
    <row r="54" spans="1:104" hidden="1" x14ac:dyDescent="0.3">
      <c r="A54" t="s">
        <v>104</v>
      </c>
      <c r="B54" t="s">
        <v>196</v>
      </c>
      <c r="C54" t="s">
        <v>197</v>
      </c>
      <c r="D54" t="s">
        <v>192</v>
      </c>
      <c r="E54">
        <v>0</v>
      </c>
      <c r="F54" t="s">
        <v>198</v>
      </c>
      <c r="G54" t="s">
        <v>199</v>
      </c>
      <c r="N54" t="s">
        <v>195</v>
      </c>
      <c r="P54">
        <v>4</v>
      </c>
      <c r="Q54">
        <v>48</v>
      </c>
      <c r="AX54">
        <v>1000</v>
      </c>
      <c r="AY54">
        <v>1000</v>
      </c>
      <c r="CJ54">
        <v>1000</v>
      </c>
      <c r="CK54">
        <v>1000</v>
      </c>
    </row>
    <row r="55" spans="1:104" hidden="1" x14ac:dyDescent="0.3">
      <c r="A55" t="s">
        <v>104</v>
      </c>
      <c r="B55" t="s">
        <v>196</v>
      </c>
      <c r="C55" t="s">
        <v>197</v>
      </c>
      <c r="D55" t="s">
        <v>161</v>
      </c>
      <c r="E55">
        <v>0</v>
      </c>
      <c r="F55" t="s">
        <v>198</v>
      </c>
      <c r="G55" t="s">
        <v>199</v>
      </c>
      <c r="N55" t="s">
        <v>159</v>
      </c>
      <c r="P55">
        <v>4</v>
      </c>
      <c r="Q55">
        <v>48</v>
      </c>
      <c r="V55">
        <v>1000</v>
      </c>
      <c r="W55">
        <v>1000</v>
      </c>
      <c r="AL55">
        <v>1000</v>
      </c>
      <c r="AM55">
        <v>1000</v>
      </c>
    </row>
    <row r="56" spans="1:104" hidden="1" x14ac:dyDescent="0.3">
      <c r="A56" t="s">
        <v>104</v>
      </c>
      <c r="B56" t="s">
        <v>196</v>
      </c>
      <c r="C56" t="s">
        <v>197</v>
      </c>
      <c r="D56" t="s">
        <v>166</v>
      </c>
      <c r="E56">
        <v>0</v>
      </c>
      <c r="F56" t="s">
        <v>198</v>
      </c>
      <c r="G56" t="s">
        <v>199</v>
      </c>
      <c r="N56" t="s">
        <v>146</v>
      </c>
      <c r="P56">
        <v>2</v>
      </c>
      <c r="Q56">
        <v>24</v>
      </c>
      <c r="AT56">
        <v>1000</v>
      </c>
      <c r="AU56">
        <v>1000</v>
      </c>
    </row>
    <row r="57" spans="1:104" hidden="1" x14ac:dyDescent="0.3">
      <c r="A57" t="s">
        <v>104</v>
      </c>
      <c r="B57" t="s">
        <v>196</v>
      </c>
      <c r="C57" t="s">
        <v>197</v>
      </c>
      <c r="D57" t="s">
        <v>153</v>
      </c>
      <c r="E57">
        <v>0</v>
      </c>
      <c r="F57" t="s">
        <v>198</v>
      </c>
      <c r="G57" t="s">
        <v>199</v>
      </c>
      <c r="N57" t="s">
        <v>154</v>
      </c>
      <c r="P57">
        <v>4</v>
      </c>
      <c r="Q57">
        <v>48</v>
      </c>
      <c r="BF57">
        <v>1000</v>
      </c>
      <c r="BG57">
        <v>1000</v>
      </c>
      <c r="BX57">
        <v>1000</v>
      </c>
      <c r="BY57">
        <v>1000</v>
      </c>
    </row>
    <row r="58" spans="1:104" hidden="1" x14ac:dyDescent="0.3">
      <c r="A58" t="s">
        <v>104</v>
      </c>
      <c r="B58" t="s">
        <v>196</v>
      </c>
      <c r="C58" t="s">
        <v>197</v>
      </c>
      <c r="D58" t="s">
        <v>107</v>
      </c>
      <c r="E58">
        <v>0</v>
      </c>
      <c r="F58" t="s">
        <v>198</v>
      </c>
      <c r="G58" t="s">
        <v>199</v>
      </c>
      <c r="N58" t="s">
        <v>110</v>
      </c>
      <c r="P58">
        <v>2</v>
      </c>
      <c r="Q58">
        <v>24</v>
      </c>
      <c r="BP58">
        <v>1000</v>
      </c>
      <c r="BQ58">
        <v>1000</v>
      </c>
    </row>
    <row r="59" spans="1:104" hidden="1" x14ac:dyDescent="0.3">
      <c r="A59" t="s">
        <v>104</v>
      </c>
      <c r="B59" t="s">
        <v>200</v>
      </c>
      <c r="C59" t="s">
        <v>197</v>
      </c>
      <c r="D59" t="s">
        <v>153</v>
      </c>
      <c r="E59">
        <v>0</v>
      </c>
      <c r="F59" t="s">
        <v>201</v>
      </c>
      <c r="G59" t="s">
        <v>202</v>
      </c>
      <c r="N59" t="s">
        <v>154</v>
      </c>
      <c r="P59">
        <v>4</v>
      </c>
      <c r="Q59">
        <v>48</v>
      </c>
      <c r="AT59">
        <v>1004</v>
      </c>
      <c r="AU59">
        <v>1004</v>
      </c>
      <c r="BZ59">
        <v>1004</v>
      </c>
      <c r="CP59">
        <v>1004</v>
      </c>
    </row>
    <row r="60" spans="1:104" hidden="1" x14ac:dyDescent="0.3">
      <c r="A60" t="s">
        <v>104</v>
      </c>
      <c r="B60" t="s">
        <v>200</v>
      </c>
      <c r="C60" t="s">
        <v>197</v>
      </c>
      <c r="D60" t="s">
        <v>107</v>
      </c>
      <c r="E60">
        <v>0</v>
      </c>
      <c r="F60" t="s">
        <v>201</v>
      </c>
      <c r="G60" t="s">
        <v>202</v>
      </c>
      <c r="N60" t="s">
        <v>110</v>
      </c>
      <c r="P60">
        <v>4</v>
      </c>
      <c r="Q60">
        <v>48</v>
      </c>
      <c r="AN60">
        <v>1002</v>
      </c>
      <c r="AO60">
        <v>1002</v>
      </c>
      <c r="BT60">
        <v>1002</v>
      </c>
      <c r="BU60">
        <v>1002</v>
      </c>
    </row>
    <row r="61" spans="1:104" hidden="1" x14ac:dyDescent="0.3">
      <c r="A61" t="s">
        <v>104</v>
      </c>
      <c r="B61" t="s">
        <v>200</v>
      </c>
      <c r="C61" t="s">
        <v>197</v>
      </c>
      <c r="D61" t="s">
        <v>181</v>
      </c>
      <c r="E61">
        <v>0</v>
      </c>
      <c r="F61" t="s">
        <v>201</v>
      </c>
      <c r="G61" t="s">
        <v>202</v>
      </c>
      <c r="N61" t="s">
        <v>184</v>
      </c>
      <c r="P61">
        <v>8</v>
      </c>
      <c r="Q61">
        <v>96</v>
      </c>
      <c r="BD61">
        <v>1000</v>
      </c>
      <c r="BE61">
        <v>1000</v>
      </c>
      <c r="CU61">
        <v>1001</v>
      </c>
      <c r="CV61">
        <v>1001</v>
      </c>
      <c r="CW61">
        <v>1001</v>
      </c>
      <c r="CX61">
        <v>1001</v>
      </c>
      <c r="CY61">
        <v>1001</v>
      </c>
      <c r="CZ61">
        <v>1001</v>
      </c>
    </row>
    <row r="62" spans="1:104" hidden="1" x14ac:dyDescent="0.3">
      <c r="A62" t="s">
        <v>104</v>
      </c>
      <c r="B62" t="s">
        <v>200</v>
      </c>
      <c r="C62" t="s">
        <v>197</v>
      </c>
      <c r="D62" t="s">
        <v>203</v>
      </c>
      <c r="E62">
        <v>0</v>
      </c>
      <c r="F62" t="s">
        <v>201</v>
      </c>
      <c r="G62" t="s">
        <v>202</v>
      </c>
      <c r="N62" t="s">
        <v>135</v>
      </c>
      <c r="P62">
        <v>6</v>
      </c>
      <c r="Q62">
        <v>72</v>
      </c>
      <c r="CU62">
        <v>1005</v>
      </c>
      <c r="CV62">
        <v>1005</v>
      </c>
      <c r="CW62">
        <v>1005</v>
      </c>
      <c r="CX62">
        <v>1005</v>
      </c>
      <c r="CY62">
        <v>1005</v>
      </c>
      <c r="CZ62">
        <v>1005</v>
      </c>
    </row>
    <row r="63" spans="1:104" hidden="1" x14ac:dyDescent="0.3">
      <c r="A63" t="s">
        <v>104</v>
      </c>
      <c r="B63" t="s">
        <v>200</v>
      </c>
      <c r="C63" t="s">
        <v>197</v>
      </c>
      <c r="D63" t="s">
        <v>204</v>
      </c>
      <c r="E63">
        <v>0</v>
      </c>
      <c r="F63" t="s">
        <v>201</v>
      </c>
      <c r="G63" t="s">
        <v>202</v>
      </c>
      <c r="N63" t="s">
        <v>297</v>
      </c>
      <c r="P63">
        <v>4</v>
      </c>
      <c r="Q63">
        <v>48</v>
      </c>
      <c r="X63">
        <v>1002</v>
      </c>
      <c r="Y63">
        <v>1002</v>
      </c>
      <c r="BD63">
        <v>1002</v>
      </c>
      <c r="BE63">
        <v>1002</v>
      </c>
    </row>
    <row r="64" spans="1:104" hidden="1" x14ac:dyDescent="0.3">
      <c r="A64" t="s">
        <v>104</v>
      </c>
      <c r="B64" t="s">
        <v>205</v>
      </c>
      <c r="C64" t="s">
        <v>197</v>
      </c>
      <c r="D64" t="s">
        <v>143</v>
      </c>
      <c r="E64">
        <v>0</v>
      </c>
      <c r="F64" t="s">
        <v>206</v>
      </c>
      <c r="G64" t="s">
        <v>207</v>
      </c>
      <c r="N64" t="s">
        <v>149</v>
      </c>
      <c r="P64">
        <v>6</v>
      </c>
      <c r="Q64">
        <v>72</v>
      </c>
      <c r="X64">
        <v>1006</v>
      </c>
      <c r="Y64">
        <v>1006</v>
      </c>
      <c r="Z64">
        <v>1006</v>
      </c>
      <c r="AA64">
        <v>1006</v>
      </c>
      <c r="BD64">
        <v>1006</v>
      </c>
      <c r="BE64">
        <v>1006</v>
      </c>
    </row>
    <row r="65" spans="1:93" hidden="1" x14ac:dyDescent="0.3">
      <c r="A65" t="s">
        <v>208</v>
      </c>
      <c r="B65" t="s">
        <v>209</v>
      </c>
      <c r="C65" t="s">
        <v>210</v>
      </c>
      <c r="D65" t="s">
        <v>211</v>
      </c>
      <c r="E65">
        <v>6</v>
      </c>
      <c r="F65" t="s">
        <v>123</v>
      </c>
      <c r="G65" t="s">
        <v>212</v>
      </c>
      <c r="H65">
        <v>1</v>
      </c>
      <c r="I65">
        <v>1</v>
      </c>
      <c r="J65">
        <v>1</v>
      </c>
      <c r="N65" t="s">
        <v>213</v>
      </c>
      <c r="P65">
        <v>10</v>
      </c>
      <c r="Q65">
        <v>120</v>
      </c>
      <c r="X65">
        <v>801</v>
      </c>
      <c r="Y65">
        <v>801</v>
      </c>
      <c r="AN65">
        <v>801</v>
      </c>
      <c r="AO65">
        <v>801</v>
      </c>
      <c r="BD65">
        <v>801</v>
      </c>
      <c r="BE65">
        <v>801</v>
      </c>
      <c r="BT65">
        <v>801</v>
      </c>
      <c r="BU65">
        <v>801</v>
      </c>
      <c r="CJ65">
        <v>801</v>
      </c>
      <c r="CK65">
        <v>801</v>
      </c>
    </row>
    <row r="66" spans="1:93" hidden="1" x14ac:dyDescent="0.3">
      <c r="A66" t="s">
        <v>208</v>
      </c>
      <c r="B66" t="s">
        <v>209</v>
      </c>
      <c r="C66" t="s">
        <v>210</v>
      </c>
      <c r="D66" t="s">
        <v>211</v>
      </c>
      <c r="E66">
        <v>6</v>
      </c>
      <c r="F66" t="s">
        <v>138</v>
      </c>
      <c r="G66" t="s">
        <v>214</v>
      </c>
      <c r="K66">
        <v>4</v>
      </c>
      <c r="N66" t="s">
        <v>215</v>
      </c>
      <c r="P66">
        <v>10</v>
      </c>
      <c r="Q66">
        <v>120</v>
      </c>
      <c r="Z66">
        <v>801</v>
      </c>
      <c r="AA66">
        <v>801</v>
      </c>
      <c r="AP66">
        <v>801</v>
      </c>
      <c r="AQ66">
        <v>801</v>
      </c>
      <c r="BF66">
        <v>801</v>
      </c>
      <c r="BG66">
        <v>801</v>
      </c>
      <c r="BV66">
        <v>801</v>
      </c>
      <c r="BW66">
        <v>801</v>
      </c>
      <c r="CL66">
        <v>801</v>
      </c>
      <c r="CM66">
        <v>801</v>
      </c>
    </row>
    <row r="67" spans="1:93" hidden="1" x14ac:dyDescent="0.3">
      <c r="A67" t="s">
        <v>208</v>
      </c>
      <c r="B67" t="s">
        <v>209</v>
      </c>
      <c r="C67" t="s">
        <v>210</v>
      </c>
      <c r="D67" t="s">
        <v>211</v>
      </c>
      <c r="E67">
        <v>6</v>
      </c>
      <c r="F67" t="s">
        <v>123</v>
      </c>
      <c r="G67" t="s">
        <v>212</v>
      </c>
      <c r="K67">
        <v>4</v>
      </c>
      <c r="N67" t="s">
        <v>213</v>
      </c>
      <c r="P67">
        <v>8</v>
      </c>
      <c r="Q67">
        <v>96</v>
      </c>
      <c r="AB67">
        <v>801</v>
      </c>
      <c r="AC67">
        <v>801</v>
      </c>
      <c r="BH67">
        <v>801</v>
      </c>
      <c r="BI67">
        <v>801</v>
      </c>
      <c r="BX67">
        <v>801</v>
      </c>
      <c r="BY67">
        <v>801</v>
      </c>
      <c r="CN67">
        <v>801</v>
      </c>
      <c r="CO67">
        <v>801</v>
      </c>
    </row>
    <row r="68" spans="1:93" hidden="1" x14ac:dyDescent="0.3">
      <c r="A68" t="s">
        <v>208</v>
      </c>
      <c r="B68" t="s">
        <v>209</v>
      </c>
      <c r="C68" t="s">
        <v>210</v>
      </c>
      <c r="D68" t="s">
        <v>211</v>
      </c>
      <c r="E68">
        <v>6</v>
      </c>
      <c r="F68" t="s">
        <v>185</v>
      </c>
      <c r="G68" t="s">
        <v>216</v>
      </c>
      <c r="N68" t="s">
        <v>262</v>
      </c>
      <c r="P68">
        <v>2</v>
      </c>
      <c r="Q68">
        <v>24</v>
      </c>
      <c r="AR68">
        <v>801</v>
      </c>
      <c r="AS68">
        <v>801</v>
      </c>
    </row>
    <row r="69" spans="1:93" hidden="1" x14ac:dyDescent="0.3">
      <c r="A69" t="s">
        <v>208</v>
      </c>
      <c r="B69" t="s">
        <v>217</v>
      </c>
      <c r="C69" t="s">
        <v>210</v>
      </c>
      <c r="D69" t="s">
        <v>218</v>
      </c>
      <c r="E69">
        <v>1</v>
      </c>
      <c r="F69" t="s">
        <v>187</v>
      </c>
      <c r="G69" t="s">
        <v>219</v>
      </c>
      <c r="H69">
        <v>1</v>
      </c>
      <c r="I69">
        <v>1</v>
      </c>
      <c r="J69">
        <v>1</v>
      </c>
      <c r="K69">
        <v>1</v>
      </c>
      <c r="N69" t="s">
        <v>220</v>
      </c>
      <c r="P69">
        <v>10</v>
      </c>
      <c r="Q69">
        <v>120</v>
      </c>
      <c r="R69">
        <v>403</v>
      </c>
      <c r="S69">
        <v>403</v>
      </c>
      <c r="AH69">
        <v>403</v>
      </c>
      <c r="AI69">
        <v>403</v>
      </c>
      <c r="AX69">
        <v>403</v>
      </c>
      <c r="AY69">
        <v>403</v>
      </c>
      <c r="BN69">
        <v>403</v>
      </c>
      <c r="BO69">
        <v>403</v>
      </c>
      <c r="CD69">
        <v>403</v>
      </c>
      <c r="CE69">
        <v>403</v>
      </c>
    </row>
    <row r="70" spans="1:93" hidden="1" x14ac:dyDescent="0.3">
      <c r="A70" t="s">
        <v>208</v>
      </c>
      <c r="B70" t="s">
        <v>217</v>
      </c>
      <c r="C70" t="s">
        <v>210</v>
      </c>
      <c r="D70" t="s">
        <v>218</v>
      </c>
      <c r="E70">
        <v>1</v>
      </c>
      <c r="F70" t="s">
        <v>125</v>
      </c>
      <c r="G70" t="s">
        <v>221</v>
      </c>
      <c r="M70">
        <v>1</v>
      </c>
      <c r="N70" t="s">
        <v>222</v>
      </c>
      <c r="P70">
        <v>10</v>
      </c>
      <c r="Q70">
        <v>120</v>
      </c>
      <c r="T70">
        <v>403</v>
      </c>
      <c r="U70">
        <v>403</v>
      </c>
      <c r="AJ70">
        <v>403</v>
      </c>
      <c r="AK70">
        <v>403</v>
      </c>
      <c r="AZ70">
        <v>403</v>
      </c>
      <c r="BA70">
        <v>403</v>
      </c>
      <c r="BP70">
        <v>403</v>
      </c>
      <c r="BQ70">
        <v>403</v>
      </c>
      <c r="CF70">
        <v>403</v>
      </c>
      <c r="CG70">
        <v>403</v>
      </c>
    </row>
    <row r="71" spans="1:93" hidden="1" x14ac:dyDescent="0.3">
      <c r="A71" t="s">
        <v>208</v>
      </c>
      <c r="B71" t="s">
        <v>217</v>
      </c>
      <c r="C71" t="s">
        <v>210</v>
      </c>
      <c r="D71" t="s">
        <v>218</v>
      </c>
      <c r="E71">
        <v>1</v>
      </c>
      <c r="F71" t="s">
        <v>125</v>
      </c>
      <c r="G71" t="s">
        <v>221</v>
      </c>
      <c r="I71">
        <v>1</v>
      </c>
      <c r="N71" t="s">
        <v>218</v>
      </c>
      <c r="P71">
        <v>6</v>
      </c>
      <c r="Q71">
        <v>72</v>
      </c>
      <c r="V71">
        <v>403</v>
      </c>
      <c r="W71">
        <v>403</v>
      </c>
      <c r="AL71">
        <v>403</v>
      </c>
      <c r="AM71">
        <v>403</v>
      </c>
      <c r="BB71">
        <v>403</v>
      </c>
      <c r="BC71">
        <v>403</v>
      </c>
    </row>
    <row r="72" spans="1:93" hidden="1" x14ac:dyDescent="0.3">
      <c r="A72" t="s">
        <v>208</v>
      </c>
      <c r="B72" t="s">
        <v>217</v>
      </c>
      <c r="C72" t="s">
        <v>210</v>
      </c>
      <c r="D72" t="s">
        <v>218</v>
      </c>
      <c r="E72">
        <v>1</v>
      </c>
      <c r="F72" t="s">
        <v>223</v>
      </c>
      <c r="G72" t="s">
        <v>224</v>
      </c>
      <c r="J72">
        <v>1</v>
      </c>
      <c r="N72" t="s">
        <v>303</v>
      </c>
      <c r="P72">
        <v>2</v>
      </c>
      <c r="Q72">
        <v>24</v>
      </c>
      <c r="BR72">
        <v>403</v>
      </c>
      <c r="BS72">
        <v>403</v>
      </c>
    </row>
    <row r="73" spans="1:93" hidden="1" x14ac:dyDescent="0.3">
      <c r="A73" t="s">
        <v>208</v>
      </c>
      <c r="B73" t="s">
        <v>217</v>
      </c>
      <c r="C73" t="s">
        <v>210</v>
      </c>
      <c r="D73" t="s">
        <v>218</v>
      </c>
      <c r="E73">
        <v>1</v>
      </c>
      <c r="F73" t="s">
        <v>113</v>
      </c>
      <c r="G73" t="s">
        <v>225</v>
      </c>
      <c r="H73">
        <v>1</v>
      </c>
      <c r="L73">
        <v>1</v>
      </c>
      <c r="M73">
        <v>1</v>
      </c>
      <c r="N73" t="s">
        <v>262</v>
      </c>
      <c r="P73">
        <v>2</v>
      </c>
      <c r="Q73">
        <v>24</v>
      </c>
      <c r="CH73">
        <v>403</v>
      </c>
      <c r="CI73">
        <v>403</v>
      </c>
    </row>
    <row r="74" spans="1:93" hidden="1" x14ac:dyDescent="0.3">
      <c r="A74" t="s">
        <v>208</v>
      </c>
      <c r="B74" t="s">
        <v>226</v>
      </c>
      <c r="C74" t="s">
        <v>210</v>
      </c>
      <c r="D74" t="s">
        <v>213</v>
      </c>
      <c r="E74">
        <v>3</v>
      </c>
      <c r="F74" t="s">
        <v>227</v>
      </c>
      <c r="G74" t="s">
        <v>228</v>
      </c>
      <c r="I74">
        <v>1</v>
      </c>
      <c r="N74" t="s">
        <v>218</v>
      </c>
      <c r="P74">
        <v>10</v>
      </c>
      <c r="Q74">
        <v>120</v>
      </c>
      <c r="X74">
        <v>403</v>
      </c>
      <c r="Y74">
        <v>403</v>
      </c>
      <c r="AN74">
        <v>403</v>
      </c>
      <c r="AO74">
        <v>403</v>
      </c>
      <c r="BD74">
        <v>403</v>
      </c>
      <c r="BE74">
        <v>403</v>
      </c>
      <c r="BT74">
        <v>403</v>
      </c>
      <c r="BU74">
        <v>403</v>
      </c>
      <c r="CJ74">
        <v>403</v>
      </c>
      <c r="CK74">
        <v>403</v>
      </c>
    </row>
    <row r="75" spans="1:93" hidden="1" x14ac:dyDescent="0.3">
      <c r="A75" t="s">
        <v>208</v>
      </c>
      <c r="B75" t="s">
        <v>226</v>
      </c>
      <c r="C75" t="s">
        <v>210</v>
      </c>
      <c r="D75" t="s">
        <v>213</v>
      </c>
      <c r="E75">
        <v>3</v>
      </c>
      <c r="F75" t="s">
        <v>138</v>
      </c>
      <c r="G75" t="s">
        <v>214</v>
      </c>
      <c r="J75">
        <v>1</v>
      </c>
      <c r="N75" t="s">
        <v>229</v>
      </c>
      <c r="P75">
        <v>8</v>
      </c>
      <c r="Q75">
        <v>96</v>
      </c>
      <c r="Z75">
        <v>403</v>
      </c>
      <c r="AA75">
        <v>403</v>
      </c>
      <c r="BF75">
        <v>403</v>
      </c>
      <c r="BG75">
        <v>403</v>
      </c>
      <c r="BV75">
        <v>403</v>
      </c>
      <c r="BW75">
        <v>403</v>
      </c>
      <c r="CL75">
        <v>403</v>
      </c>
      <c r="CM75">
        <v>403</v>
      </c>
    </row>
    <row r="76" spans="1:93" hidden="1" x14ac:dyDescent="0.3">
      <c r="A76" t="s">
        <v>208</v>
      </c>
      <c r="B76" t="s">
        <v>226</v>
      </c>
      <c r="C76" t="s">
        <v>210</v>
      </c>
      <c r="D76" t="s">
        <v>213</v>
      </c>
      <c r="E76">
        <v>3</v>
      </c>
      <c r="F76" t="s">
        <v>125</v>
      </c>
      <c r="G76" t="s">
        <v>221</v>
      </c>
      <c r="N76" t="s">
        <v>229</v>
      </c>
      <c r="P76">
        <v>8</v>
      </c>
      <c r="Q76">
        <v>96</v>
      </c>
      <c r="AB76">
        <v>403</v>
      </c>
      <c r="AC76">
        <v>403</v>
      </c>
      <c r="AR76">
        <v>403</v>
      </c>
      <c r="AS76">
        <v>403</v>
      </c>
      <c r="BX76">
        <v>403</v>
      </c>
      <c r="BY76">
        <v>403</v>
      </c>
      <c r="CN76">
        <v>403</v>
      </c>
      <c r="CO76">
        <v>403</v>
      </c>
    </row>
    <row r="77" spans="1:93" hidden="1" x14ac:dyDescent="0.3">
      <c r="A77" t="s">
        <v>208</v>
      </c>
      <c r="B77" t="s">
        <v>226</v>
      </c>
      <c r="C77" t="s">
        <v>210</v>
      </c>
      <c r="D77" t="s">
        <v>213</v>
      </c>
      <c r="E77">
        <v>3</v>
      </c>
      <c r="F77" t="s">
        <v>113</v>
      </c>
      <c r="G77" t="s">
        <v>225</v>
      </c>
      <c r="M77">
        <v>1</v>
      </c>
      <c r="N77" t="s">
        <v>307</v>
      </c>
      <c r="P77">
        <v>2</v>
      </c>
      <c r="Q77">
        <v>24</v>
      </c>
      <c r="BH77">
        <v>403</v>
      </c>
      <c r="BI77">
        <v>403</v>
      </c>
    </row>
    <row r="78" spans="1:93" hidden="1" x14ac:dyDescent="0.3">
      <c r="A78" t="s">
        <v>208</v>
      </c>
      <c r="B78" t="s">
        <v>226</v>
      </c>
      <c r="C78" t="s">
        <v>210</v>
      </c>
      <c r="D78" t="s">
        <v>213</v>
      </c>
      <c r="E78">
        <v>3</v>
      </c>
      <c r="F78" t="s">
        <v>223</v>
      </c>
      <c r="G78" t="s">
        <v>224</v>
      </c>
      <c r="H78">
        <v>1</v>
      </c>
      <c r="N78" t="s">
        <v>140</v>
      </c>
      <c r="P78">
        <v>2</v>
      </c>
      <c r="Q78">
        <v>24</v>
      </c>
      <c r="AP78">
        <v>403</v>
      </c>
      <c r="AQ78">
        <v>403</v>
      </c>
    </row>
    <row r="79" spans="1:93" hidden="1" x14ac:dyDescent="0.3">
      <c r="A79" t="s">
        <v>208</v>
      </c>
      <c r="B79" t="s">
        <v>230</v>
      </c>
      <c r="C79" t="s">
        <v>231</v>
      </c>
      <c r="D79" t="s">
        <v>232</v>
      </c>
      <c r="E79">
        <v>2</v>
      </c>
      <c r="F79" t="s">
        <v>115</v>
      </c>
      <c r="G79" t="s">
        <v>233</v>
      </c>
      <c r="I79">
        <v>1</v>
      </c>
      <c r="N79" t="s">
        <v>234</v>
      </c>
      <c r="P79">
        <v>6</v>
      </c>
      <c r="Q79">
        <v>72</v>
      </c>
      <c r="AH79">
        <v>804</v>
      </c>
      <c r="AI79">
        <v>804</v>
      </c>
      <c r="AX79">
        <v>804</v>
      </c>
      <c r="AY79">
        <v>804</v>
      </c>
      <c r="BN79">
        <v>804</v>
      </c>
      <c r="BO79">
        <v>804</v>
      </c>
    </row>
    <row r="80" spans="1:93" hidden="1" x14ac:dyDescent="0.3">
      <c r="A80" t="s">
        <v>208</v>
      </c>
      <c r="B80" t="s">
        <v>230</v>
      </c>
      <c r="C80" t="s">
        <v>231</v>
      </c>
      <c r="D80" t="s">
        <v>232</v>
      </c>
      <c r="E80">
        <v>2</v>
      </c>
      <c r="F80" t="s">
        <v>115</v>
      </c>
      <c r="G80" t="s">
        <v>233</v>
      </c>
      <c r="J80">
        <v>1</v>
      </c>
      <c r="N80" t="s">
        <v>220</v>
      </c>
      <c r="P80">
        <v>10</v>
      </c>
      <c r="Q80">
        <v>120</v>
      </c>
      <c r="T80">
        <v>804</v>
      </c>
      <c r="U80">
        <v>804</v>
      </c>
      <c r="AJ80">
        <v>804</v>
      </c>
      <c r="AK80">
        <v>804</v>
      </c>
      <c r="AZ80">
        <v>804</v>
      </c>
      <c r="BA80">
        <v>804</v>
      </c>
      <c r="BP80">
        <v>804</v>
      </c>
      <c r="BQ80">
        <v>804</v>
      </c>
      <c r="CF80">
        <v>804</v>
      </c>
      <c r="CG80">
        <v>804</v>
      </c>
    </row>
    <row r="81" spans="1:93" hidden="1" x14ac:dyDescent="0.3">
      <c r="A81" t="s">
        <v>208</v>
      </c>
      <c r="B81" t="s">
        <v>230</v>
      </c>
      <c r="C81" t="s">
        <v>231</v>
      </c>
      <c r="D81" t="s">
        <v>232</v>
      </c>
      <c r="E81">
        <v>2</v>
      </c>
      <c r="F81" t="s">
        <v>206</v>
      </c>
      <c r="G81" t="s">
        <v>235</v>
      </c>
      <c r="J81">
        <v>1</v>
      </c>
      <c r="N81" t="s">
        <v>234</v>
      </c>
      <c r="P81">
        <v>8</v>
      </c>
      <c r="Q81">
        <v>96</v>
      </c>
      <c r="V81">
        <v>804</v>
      </c>
      <c r="W81">
        <v>804</v>
      </c>
      <c r="AL81">
        <v>804</v>
      </c>
      <c r="AM81">
        <v>804</v>
      </c>
      <c r="BB81">
        <v>804</v>
      </c>
      <c r="BC81">
        <v>804</v>
      </c>
      <c r="BR81">
        <v>804</v>
      </c>
      <c r="BS81">
        <v>804</v>
      </c>
    </row>
    <row r="82" spans="1:93" hidden="1" x14ac:dyDescent="0.3">
      <c r="A82" t="s">
        <v>208</v>
      </c>
      <c r="B82" t="s">
        <v>230</v>
      </c>
      <c r="C82" t="s">
        <v>231</v>
      </c>
      <c r="D82" t="s">
        <v>232</v>
      </c>
      <c r="E82">
        <v>2</v>
      </c>
      <c r="F82" t="s">
        <v>120</v>
      </c>
      <c r="G82" t="s">
        <v>236</v>
      </c>
      <c r="H82">
        <v>1</v>
      </c>
      <c r="I82">
        <v>1</v>
      </c>
      <c r="J82">
        <v>1</v>
      </c>
      <c r="K82">
        <v>1</v>
      </c>
      <c r="N82" t="s">
        <v>140</v>
      </c>
      <c r="P82">
        <v>2</v>
      </c>
      <c r="Q82">
        <v>24</v>
      </c>
      <c r="R82">
        <v>804</v>
      </c>
      <c r="S82">
        <v>804</v>
      </c>
    </row>
    <row r="83" spans="1:93" hidden="1" x14ac:dyDescent="0.3">
      <c r="A83" t="s">
        <v>208</v>
      </c>
      <c r="B83" t="s">
        <v>230</v>
      </c>
      <c r="C83" t="s">
        <v>231</v>
      </c>
      <c r="D83" t="s">
        <v>232</v>
      </c>
      <c r="E83">
        <v>2</v>
      </c>
      <c r="F83" t="s">
        <v>237</v>
      </c>
      <c r="G83" t="s">
        <v>238</v>
      </c>
      <c r="L83">
        <v>1</v>
      </c>
      <c r="M83">
        <v>1</v>
      </c>
      <c r="N83" t="s">
        <v>278</v>
      </c>
      <c r="P83">
        <v>2</v>
      </c>
      <c r="Q83">
        <v>24</v>
      </c>
      <c r="CD83">
        <v>804</v>
      </c>
      <c r="CE83">
        <v>804</v>
      </c>
    </row>
    <row r="84" spans="1:93" hidden="1" x14ac:dyDescent="0.3">
      <c r="A84" t="s">
        <v>208</v>
      </c>
      <c r="B84" t="s">
        <v>239</v>
      </c>
      <c r="C84" t="s">
        <v>210</v>
      </c>
      <c r="D84" t="s">
        <v>232</v>
      </c>
      <c r="E84">
        <v>5</v>
      </c>
      <c r="F84" t="s">
        <v>138</v>
      </c>
      <c r="G84" t="s">
        <v>214</v>
      </c>
      <c r="L84">
        <v>1</v>
      </c>
      <c r="N84" t="s">
        <v>218</v>
      </c>
      <c r="P84">
        <v>8</v>
      </c>
      <c r="Q84">
        <v>96</v>
      </c>
      <c r="R84">
        <v>411</v>
      </c>
      <c r="S84">
        <v>411</v>
      </c>
      <c r="AH84">
        <v>411</v>
      </c>
      <c r="AI84">
        <v>411</v>
      </c>
      <c r="AX84">
        <v>411</v>
      </c>
      <c r="AY84">
        <v>411</v>
      </c>
      <c r="BN84">
        <v>411</v>
      </c>
      <c r="BO84">
        <v>411</v>
      </c>
    </row>
    <row r="85" spans="1:93" hidden="1" x14ac:dyDescent="0.3">
      <c r="A85" t="s">
        <v>208</v>
      </c>
      <c r="B85" t="s">
        <v>239</v>
      </c>
      <c r="C85" t="s">
        <v>210</v>
      </c>
      <c r="D85" t="s">
        <v>232</v>
      </c>
      <c r="E85">
        <v>5</v>
      </c>
      <c r="F85" t="s">
        <v>227</v>
      </c>
      <c r="G85" t="s">
        <v>228</v>
      </c>
      <c r="K85">
        <v>1</v>
      </c>
      <c r="N85" t="s">
        <v>218</v>
      </c>
      <c r="P85">
        <v>8</v>
      </c>
      <c r="Q85">
        <v>96</v>
      </c>
      <c r="T85">
        <v>411</v>
      </c>
      <c r="U85">
        <v>411</v>
      </c>
      <c r="AJ85">
        <v>411</v>
      </c>
      <c r="AK85">
        <v>411</v>
      </c>
      <c r="AZ85">
        <v>411</v>
      </c>
      <c r="BA85">
        <v>411</v>
      </c>
      <c r="BP85">
        <v>411</v>
      </c>
      <c r="BQ85">
        <v>411</v>
      </c>
    </row>
    <row r="86" spans="1:93" hidden="1" x14ac:dyDescent="0.3">
      <c r="A86" t="s">
        <v>208</v>
      </c>
      <c r="B86" t="s">
        <v>239</v>
      </c>
      <c r="C86" t="s">
        <v>210</v>
      </c>
      <c r="D86" t="s">
        <v>232</v>
      </c>
      <c r="E86">
        <v>5</v>
      </c>
      <c r="F86" t="s">
        <v>125</v>
      </c>
      <c r="G86" t="s">
        <v>221</v>
      </c>
      <c r="H86">
        <v>1</v>
      </c>
      <c r="N86" t="s">
        <v>215</v>
      </c>
      <c r="P86">
        <v>10</v>
      </c>
      <c r="Q86">
        <v>120</v>
      </c>
      <c r="V86">
        <v>411</v>
      </c>
      <c r="W86">
        <v>411</v>
      </c>
      <c r="AL86">
        <v>411</v>
      </c>
      <c r="AM86">
        <v>411</v>
      </c>
      <c r="BB86">
        <v>411</v>
      </c>
      <c r="BC86">
        <v>411</v>
      </c>
      <c r="BR86">
        <v>411</v>
      </c>
      <c r="BS86">
        <v>411</v>
      </c>
      <c r="CH86">
        <v>411</v>
      </c>
      <c r="CI86">
        <v>411</v>
      </c>
    </row>
    <row r="87" spans="1:93" hidden="1" x14ac:dyDescent="0.3">
      <c r="A87" t="s">
        <v>208</v>
      </c>
      <c r="B87" t="s">
        <v>239</v>
      </c>
      <c r="C87" t="s">
        <v>210</v>
      </c>
      <c r="D87" t="s">
        <v>232</v>
      </c>
      <c r="E87">
        <v>5</v>
      </c>
      <c r="F87" t="s">
        <v>223</v>
      </c>
      <c r="G87" t="s">
        <v>224</v>
      </c>
      <c r="H87">
        <v>1</v>
      </c>
      <c r="N87" t="s">
        <v>140</v>
      </c>
      <c r="P87">
        <v>2</v>
      </c>
      <c r="Q87">
        <v>24</v>
      </c>
      <c r="CD87">
        <v>411</v>
      </c>
      <c r="CE87">
        <v>411</v>
      </c>
    </row>
    <row r="88" spans="1:93" hidden="1" x14ac:dyDescent="0.3">
      <c r="A88" t="s">
        <v>208</v>
      </c>
      <c r="B88" t="s">
        <v>239</v>
      </c>
      <c r="C88" t="s">
        <v>210</v>
      </c>
      <c r="D88" t="s">
        <v>232</v>
      </c>
      <c r="E88">
        <v>5</v>
      </c>
      <c r="F88" t="s">
        <v>185</v>
      </c>
      <c r="G88" t="s">
        <v>216</v>
      </c>
      <c r="H88">
        <v>1</v>
      </c>
      <c r="J88">
        <v>1</v>
      </c>
      <c r="N88" t="s">
        <v>278</v>
      </c>
      <c r="P88">
        <v>2</v>
      </c>
      <c r="Q88">
        <v>24</v>
      </c>
      <c r="CF88">
        <v>411</v>
      </c>
      <c r="CG88">
        <v>411</v>
      </c>
    </row>
    <row r="89" spans="1:93" hidden="1" x14ac:dyDescent="0.3">
      <c r="A89" t="s">
        <v>208</v>
      </c>
      <c r="B89" t="s">
        <v>240</v>
      </c>
      <c r="C89" t="s">
        <v>210</v>
      </c>
      <c r="D89" t="s">
        <v>241</v>
      </c>
      <c r="E89">
        <v>4</v>
      </c>
      <c r="F89" t="s">
        <v>227</v>
      </c>
      <c r="G89" t="s">
        <v>228</v>
      </c>
      <c r="J89">
        <v>1</v>
      </c>
      <c r="N89" t="s">
        <v>234</v>
      </c>
      <c r="P89">
        <v>8</v>
      </c>
      <c r="Q89">
        <v>96</v>
      </c>
      <c r="X89">
        <v>410</v>
      </c>
      <c r="Y89">
        <v>410</v>
      </c>
      <c r="BD89">
        <v>410</v>
      </c>
      <c r="BE89">
        <v>410</v>
      </c>
      <c r="BT89">
        <v>410</v>
      </c>
      <c r="BU89">
        <v>410</v>
      </c>
      <c r="CJ89">
        <v>410</v>
      </c>
      <c r="CK89">
        <v>410</v>
      </c>
    </row>
    <row r="90" spans="1:93" hidden="1" x14ac:dyDescent="0.3">
      <c r="A90" t="s">
        <v>208</v>
      </c>
      <c r="B90" t="s">
        <v>240</v>
      </c>
      <c r="C90" t="s">
        <v>210</v>
      </c>
      <c r="D90" t="s">
        <v>241</v>
      </c>
      <c r="E90">
        <v>4</v>
      </c>
      <c r="F90" t="s">
        <v>227</v>
      </c>
      <c r="G90" t="s">
        <v>228</v>
      </c>
      <c r="I90">
        <v>1</v>
      </c>
      <c r="N90" t="s">
        <v>213</v>
      </c>
      <c r="P90">
        <v>8</v>
      </c>
      <c r="Q90">
        <v>96</v>
      </c>
      <c r="Z90">
        <v>410</v>
      </c>
      <c r="AA90">
        <v>410</v>
      </c>
      <c r="BF90">
        <v>410</v>
      </c>
      <c r="BG90">
        <v>410</v>
      </c>
      <c r="BV90">
        <v>410</v>
      </c>
      <c r="BW90">
        <v>410</v>
      </c>
      <c r="CL90">
        <v>410</v>
      </c>
      <c r="CM90">
        <v>410</v>
      </c>
    </row>
    <row r="91" spans="1:93" hidden="1" x14ac:dyDescent="0.3">
      <c r="A91" t="s">
        <v>208</v>
      </c>
      <c r="B91" t="s">
        <v>240</v>
      </c>
      <c r="C91" t="s">
        <v>210</v>
      </c>
      <c r="D91" t="s">
        <v>241</v>
      </c>
      <c r="E91">
        <v>4</v>
      </c>
      <c r="F91" t="s">
        <v>125</v>
      </c>
      <c r="G91" t="s">
        <v>221</v>
      </c>
      <c r="L91">
        <v>1</v>
      </c>
      <c r="N91" t="s">
        <v>215</v>
      </c>
      <c r="P91">
        <v>10</v>
      </c>
      <c r="Q91">
        <v>120</v>
      </c>
      <c r="AB91">
        <v>410</v>
      </c>
      <c r="AC91">
        <v>410</v>
      </c>
      <c r="AR91">
        <v>410</v>
      </c>
      <c r="AS91">
        <v>410</v>
      </c>
      <c r="BH91">
        <v>410</v>
      </c>
      <c r="BI91">
        <v>410</v>
      </c>
      <c r="BX91">
        <v>410</v>
      </c>
      <c r="BY91">
        <v>410</v>
      </c>
      <c r="CN91">
        <v>410</v>
      </c>
      <c r="CO91">
        <v>410</v>
      </c>
    </row>
    <row r="92" spans="1:93" hidden="1" x14ac:dyDescent="0.3">
      <c r="A92" t="s">
        <v>208</v>
      </c>
      <c r="B92" t="s">
        <v>240</v>
      </c>
      <c r="C92" t="s">
        <v>210</v>
      </c>
      <c r="D92" t="s">
        <v>241</v>
      </c>
      <c r="E92">
        <v>4</v>
      </c>
      <c r="F92" t="s">
        <v>223</v>
      </c>
      <c r="G92" t="s">
        <v>224</v>
      </c>
      <c r="H92">
        <v>1</v>
      </c>
      <c r="N92" t="s">
        <v>140</v>
      </c>
      <c r="P92">
        <v>2</v>
      </c>
      <c r="Q92">
        <v>24</v>
      </c>
      <c r="AN92">
        <v>410</v>
      </c>
      <c r="AO92">
        <v>410</v>
      </c>
    </row>
    <row r="93" spans="1:93" hidden="1" x14ac:dyDescent="0.3">
      <c r="A93" t="s">
        <v>208</v>
      </c>
      <c r="B93" t="s">
        <v>240</v>
      </c>
      <c r="C93" t="s">
        <v>210</v>
      </c>
      <c r="D93" t="s">
        <v>241</v>
      </c>
      <c r="E93">
        <v>4</v>
      </c>
      <c r="F93" t="s">
        <v>113</v>
      </c>
      <c r="G93" t="s">
        <v>225</v>
      </c>
      <c r="I93">
        <v>1</v>
      </c>
      <c r="L93">
        <v>1</v>
      </c>
      <c r="N93" t="s">
        <v>262</v>
      </c>
      <c r="P93">
        <v>2</v>
      </c>
      <c r="Q93">
        <v>24</v>
      </c>
      <c r="AP93">
        <v>410</v>
      </c>
      <c r="AQ93">
        <v>410</v>
      </c>
    </row>
    <row r="94" spans="1:93" hidden="1" x14ac:dyDescent="0.3">
      <c r="A94" t="s">
        <v>208</v>
      </c>
      <c r="B94" t="s">
        <v>242</v>
      </c>
      <c r="C94" t="s">
        <v>210</v>
      </c>
      <c r="D94" t="s">
        <v>243</v>
      </c>
      <c r="E94">
        <v>4</v>
      </c>
      <c r="F94" t="s">
        <v>227</v>
      </c>
      <c r="G94" t="s">
        <v>228</v>
      </c>
      <c r="L94">
        <v>1</v>
      </c>
      <c r="N94" t="s">
        <v>229</v>
      </c>
      <c r="P94">
        <v>8</v>
      </c>
      <c r="Q94">
        <v>96</v>
      </c>
      <c r="R94">
        <v>410</v>
      </c>
      <c r="S94">
        <v>410</v>
      </c>
      <c r="AX94">
        <v>410</v>
      </c>
      <c r="AY94">
        <v>410</v>
      </c>
      <c r="BN94">
        <v>410</v>
      </c>
      <c r="BO94">
        <v>410</v>
      </c>
      <c r="CD94">
        <v>410</v>
      </c>
      <c r="CE94">
        <v>410</v>
      </c>
    </row>
    <row r="95" spans="1:93" hidden="1" x14ac:dyDescent="0.3">
      <c r="A95" t="s">
        <v>208</v>
      </c>
      <c r="B95" t="s">
        <v>242</v>
      </c>
      <c r="C95" t="s">
        <v>210</v>
      </c>
      <c r="D95" t="s">
        <v>243</v>
      </c>
      <c r="E95">
        <v>4</v>
      </c>
      <c r="F95" t="s">
        <v>227</v>
      </c>
      <c r="G95" t="s">
        <v>228</v>
      </c>
      <c r="J95">
        <v>1</v>
      </c>
      <c r="N95" t="s">
        <v>234</v>
      </c>
      <c r="P95">
        <v>8</v>
      </c>
      <c r="Q95">
        <v>96</v>
      </c>
      <c r="T95">
        <v>410</v>
      </c>
      <c r="U95">
        <v>410</v>
      </c>
      <c r="AZ95">
        <v>410</v>
      </c>
      <c r="BA95">
        <v>410</v>
      </c>
      <c r="BP95">
        <v>410</v>
      </c>
      <c r="BQ95">
        <v>410</v>
      </c>
      <c r="CF95">
        <v>410</v>
      </c>
      <c r="CG95">
        <v>410</v>
      </c>
    </row>
    <row r="96" spans="1:93" hidden="1" x14ac:dyDescent="0.3">
      <c r="A96" t="s">
        <v>208</v>
      </c>
      <c r="B96" t="s">
        <v>242</v>
      </c>
      <c r="C96" t="s">
        <v>210</v>
      </c>
      <c r="D96" t="s">
        <v>243</v>
      </c>
      <c r="E96">
        <v>4</v>
      </c>
      <c r="F96" t="s">
        <v>125</v>
      </c>
      <c r="G96" t="s">
        <v>221</v>
      </c>
      <c r="J96">
        <v>1</v>
      </c>
      <c r="N96" t="s">
        <v>222</v>
      </c>
      <c r="P96">
        <v>10</v>
      </c>
      <c r="Q96">
        <v>120</v>
      </c>
      <c r="V96">
        <v>410</v>
      </c>
      <c r="W96">
        <v>410</v>
      </c>
      <c r="AL96">
        <v>410</v>
      </c>
      <c r="AM96">
        <v>410</v>
      </c>
      <c r="BB96">
        <v>410</v>
      </c>
      <c r="BC96">
        <v>410</v>
      </c>
      <c r="BR96">
        <v>410</v>
      </c>
      <c r="BS96">
        <v>410</v>
      </c>
      <c r="CH96">
        <v>410</v>
      </c>
      <c r="CI96">
        <v>410</v>
      </c>
    </row>
    <row r="97" spans="1:93" hidden="1" x14ac:dyDescent="0.3">
      <c r="A97" t="s">
        <v>208</v>
      </c>
      <c r="B97" t="s">
        <v>242</v>
      </c>
      <c r="C97" t="s">
        <v>210</v>
      </c>
      <c r="D97" t="s">
        <v>243</v>
      </c>
      <c r="E97">
        <v>4</v>
      </c>
      <c r="F97" t="s">
        <v>113</v>
      </c>
      <c r="G97" t="s">
        <v>225</v>
      </c>
      <c r="I97">
        <v>1</v>
      </c>
      <c r="L97">
        <v>1</v>
      </c>
      <c r="N97" t="s">
        <v>278</v>
      </c>
      <c r="P97">
        <v>2</v>
      </c>
      <c r="Q97">
        <v>24</v>
      </c>
      <c r="AH97">
        <v>410</v>
      </c>
      <c r="AI97">
        <v>410</v>
      </c>
    </row>
    <row r="98" spans="1:93" hidden="1" x14ac:dyDescent="0.3">
      <c r="A98" t="s">
        <v>208</v>
      </c>
      <c r="B98" t="s">
        <v>244</v>
      </c>
      <c r="C98" t="s">
        <v>210</v>
      </c>
      <c r="D98" t="s">
        <v>245</v>
      </c>
      <c r="E98">
        <v>3</v>
      </c>
      <c r="F98" t="s">
        <v>138</v>
      </c>
      <c r="G98" t="s">
        <v>214</v>
      </c>
      <c r="J98">
        <v>1</v>
      </c>
      <c r="N98" t="s">
        <v>222</v>
      </c>
      <c r="P98">
        <v>10</v>
      </c>
      <c r="Q98">
        <v>120</v>
      </c>
      <c r="R98">
        <v>704</v>
      </c>
      <c r="S98">
        <v>704</v>
      </c>
      <c r="AH98">
        <v>704</v>
      </c>
      <c r="AI98">
        <v>704</v>
      </c>
      <c r="AX98">
        <v>704</v>
      </c>
      <c r="AY98">
        <v>704</v>
      </c>
      <c r="BN98">
        <v>704</v>
      </c>
      <c r="BO98">
        <v>704</v>
      </c>
      <c r="CD98">
        <v>704</v>
      </c>
      <c r="CE98">
        <v>704</v>
      </c>
    </row>
    <row r="99" spans="1:93" hidden="1" x14ac:dyDescent="0.3">
      <c r="A99" t="s">
        <v>208</v>
      </c>
      <c r="B99" t="s">
        <v>244</v>
      </c>
      <c r="C99" t="s">
        <v>210</v>
      </c>
      <c r="D99" t="s">
        <v>245</v>
      </c>
      <c r="E99">
        <v>3</v>
      </c>
      <c r="F99" t="s">
        <v>125</v>
      </c>
      <c r="G99" t="s">
        <v>221</v>
      </c>
      <c r="N99" t="s">
        <v>229</v>
      </c>
      <c r="P99">
        <v>8</v>
      </c>
      <c r="Q99">
        <v>96</v>
      </c>
      <c r="T99">
        <v>704</v>
      </c>
      <c r="U99">
        <v>704</v>
      </c>
      <c r="AZ99">
        <v>704</v>
      </c>
      <c r="BA99">
        <v>704</v>
      </c>
      <c r="BP99">
        <v>704</v>
      </c>
      <c r="BQ99">
        <v>704</v>
      </c>
      <c r="CF99">
        <v>704</v>
      </c>
      <c r="CG99">
        <v>704</v>
      </c>
    </row>
    <row r="100" spans="1:93" hidden="1" x14ac:dyDescent="0.3">
      <c r="A100" t="s">
        <v>208</v>
      </c>
      <c r="B100" t="s">
        <v>244</v>
      </c>
      <c r="C100" t="s">
        <v>210</v>
      </c>
      <c r="D100" t="s">
        <v>245</v>
      </c>
      <c r="E100">
        <v>3</v>
      </c>
      <c r="F100" t="s">
        <v>227</v>
      </c>
      <c r="G100" t="s">
        <v>228</v>
      </c>
      <c r="J100">
        <v>1</v>
      </c>
      <c r="N100" t="s">
        <v>213</v>
      </c>
      <c r="P100">
        <v>8</v>
      </c>
      <c r="Q100">
        <v>96</v>
      </c>
      <c r="V100">
        <v>704</v>
      </c>
      <c r="W100">
        <v>704</v>
      </c>
      <c r="AL100">
        <v>704</v>
      </c>
      <c r="AM100">
        <v>704</v>
      </c>
      <c r="BB100">
        <v>704</v>
      </c>
      <c r="BC100">
        <v>704</v>
      </c>
      <c r="BR100">
        <v>704</v>
      </c>
      <c r="BS100">
        <v>704</v>
      </c>
    </row>
    <row r="101" spans="1:93" hidden="1" x14ac:dyDescent="0.3">
      <c r="A101" t="s">
        <v>208</v>
      </c>
      <c r="B101" t="s">
        <v>244</v>
      </c>
      <c r="C101" t="s">
        <v>210</v>
      </c>
      <c r="D101" t="s">
        <v>245</v>
      </c>
      <c r="E101">
        <v>3</v>
      </c>
      <c r="F101" t="s">
        <v>113</v>
      </c>
      <c r="G101" t="s">
        <v>225</v>
      </c>
      <c r="M101">
        <v>1</v>
      </c>
      <c r="N101" t="s">
        <v>307</v>
      </c>
      <c r="P101">
        <v>2</v>
      </c>
      <c r="Q101">
        <v>24</v>
      </c>
      <c r="CH101">
        <v>704</v>
      </c>
      <c r="CI101">
        <v>704</v>
      </c>
    </row>
    <row r="102" spans="1:93" hidden="1" x14ac:dyDescent="0.3">
      <c r="A102" t="s">
        <v>208</v>
      </c>
      <c r="B102" t="s">
        <v>244</v>
      </c>
      <c r="C102" t="s">
        <v>210</v>
      </c>
      <c r="D102" t="s">
        <v>245</v>
      </c>
      <c r="E102">
        <v>3</v>
      </c>
      <c r="F102" t="s">
        <v>223</v>
      </c>
      <c r="G102" t="s">
        <v>224</v>
      </c>
      <c r="H102">
        <v>1</v>
      </c>
      <c r="N102" t="s">
        <v>140</v>
      </c>
      <c r="P102">
        <v>2</v>
      </c>
      <c r="Q102">
        <v>24</v>
      </c>
      <c r="AJ102">
        <v>704</v>
      </c>
      <c r="AK102">
        <v>704</v>
      </c>
    </row>
    <row r="103" spans="1:93" hidden="1" x14ac:dyDescent="0.3">
      <c r="A103" t="s">
        <v>208</v>
      </c>
      <c r="B103" t="s">
        <v>230</v>
      </c>
      <c r="C103" t="s">
        <v>231</v>
      </c>
      <c r="D103" t="s">
        <v>232</v>
      </c>
      <c r="E103">
        <v>2</v>
      </c>
      <c r="F103" t="s">
        <v>246</v>
      </c>
      <c r="G103" t="s">
        <v>247</v>
      </c>
      <c r="H103">
        <v>1</v>
      </c>
      <c r="I103">
        <v>1</v>
      </c>
      <c r="J103">
        <v>1</v>
      </c>
      <c r="K103">
        <v>1</v>
      </c>
      <c r="N103" t="s">
        <v>297</v>
      </c>
      <c r="P103">
        <v>2</v>
      </c>
      <c r="Q103">
        <v>24</v>
      </c>
      <c r="CH103">
        <v>804</v>
      </c>
      <c r="CI103">
        <v>804</v>
      </c>
    </row>
    <row r="104" spans="1:93" hidden="1" x14ac:dyDescent="0.3">
      <c r="A104" t="s">
        <v>248</v>
      </c>
      <c r="B104" t="s">
        <v>249</v>
      </c>
      <c r="C104" t="s">
        <v>250</v>
      </c>
      <c r="D104" t="s">
        <v>251</v>
      </c>
      <c r="E104">
        <v>6</v>
      </c>
      <c r="F104" t="s">
        <v>252</v>
      </c>
      <c r="G104" t="s">
        <v>253</v>
      </c>
      <c r="H104">
        <v>1</v>
      </c>
      <c r="I104">
        <v>1</v>
      </c>
      <c r="J104">
        <v>1</v>
      </c>
      <c r="N104" t="s">
        <v>254</v>
      </c>
      <c r="O104" t="s">
        <v>253</v>
      </c>
      <c r="P104">
        <v>6</v>
      </c>
      <c r="Q104">
        <v>72</v>
      </c>
      <c r="X104">
        <v>703</v>
      </c>
      <c r="Y104">
        <v>703</v>
      </c>
      <c r="BD104">
        <v>703</v>
      </c>
      <c r="BE104">
        <v>703</v>
      </c>
      <c r="CJ104">
        <v>703</v>
      </c>
      <c r="CK104">
        <v>703</v>
      </c>
    </row>
    <row r="105" spans="1:93" hidden="1" x14ac:dyDescent="0.3">
      <c r="A105" t="s">
        <v>248</v>
      </c>
      <c r="B105" t="s">
        <v>249</v>
      </c>
      <c r="C105" t="s">
        <v>250</v>
      </c>
      <c r="D105" t="s">
        <v>251</v>
      </c>
      <c r="E105">
        <v>6</v>
      </c>
      <c r="F105" t="s">
        <v>255</v>
      </c>
      <c r="G105" t="s">
        <v>256</v>
      </c>
      <c r="I105">
        <v>1</v>
      </c>
      <c r="N105" t="s">
        <v>254</v>
      </c>
      <c r="O105" t="s">
        <v>256</v>
      </c>
      <c r="P105">
        <v>4</v>
      </c>
      <c r="Q105">
        <v>48</v>
      </c>
      <c r="AN105">
        <v>703</v>
      </c>
      <c r="AO105">
        <v>703</v>
      </c>
      <c r="BT105">
        <v>703</v>
      </c>
      <c r="BU105">
        <v>703</v>
      </c>
    </row>
    <row r="106" spans="1:93" hidden="1" x14ac:dyDescent="0.3">
      <c r="A106" t="s">
        <v>248</v>
      </c>
      <c r="B106" t="s">
        <v>249</v>
      </c>
      <c r="C106" t="s">
        <v>250</v>
      </c>
      <c r="D106" t="s">
        <v>251</v>
      </c>
      <c r="E106">
        <v>6</v>
      </c>
      <c r="F106" t="s">
        <v>147</v>
      </c>
      <c r="G106" t="s">
        <v>257</v>
      </c>
      <c r="K106">
        <v>1</v>
      </c>
      <c r="N106" t="s">
        <v>258</v>
      </c>
      <c r="O106" t="s">
        <v>257</v>
      </c>
      <c r="P106">
        <v>10</v>
      </c>
      <c r="Q106">
        <v>120</v>
      </c>
      <c r="Z106">
        <v>703</v>
      </c>
      <c r="AA106">
        <v>703</v>
      </c>
      <c r="AP106">
        <v>703</v>
      </c>
      <c r="AQ106">
        <v>703</v>
      </c>
      <c r="BF106">
        <v>703</v>
      </c>
      <c r="BG106">
        <v>703</v>
      </c>
      <c r="BV106">
        <v>703</v>
      </c>
      <c r="BW106">
        <v>703</v>
      </c>
      <c r="CL106">
        <v>703</v>
      </c>
      <c r="CM106">
        <v>703</v>
      </c>
    </row>
    <row r="107" spans="1:93" hidden="1" x14ac:dyDescent="0.3">
      <c r="A107" t="s">
        <v>248</v>
      </c>
      <c r="B107" t="s">
        <v>249</v>
      </c>
      <c r="C107" t="s">
        <v>250</v>
      </c>
      <c r="D107" t="s">
        <v>251</v>
      </c>
      <c r="E107">
        <v>6</v>
      </c>
      <c r="F107" t="s">
        <v>259</v>
      </c>
      <c r="G107" t="s">
        <v>260</v>
      </c>
      <c r="J107">
        <v>1</v>
      </c>
      <c r="N107" t="s">
        <v>258</v>
      </c>
      <c r="O107" t="s">
        <v>260</v>
      </c>
      <c r="P107">
        <v>8</v>
      </c>
      <c r="Q107">
        <v>96</v>
      </c>
      <c r="AB107">
        <v>703</v>
      </c>
      <c r="AC107">
        <v>703</v>
      </c>
      <c r="AR107">
        <v>703</v>
      </c>
      <c r="AS107">
        <v>703</v>
      </c>
      <c r="BX107">
        <v>703</v>
      </c>
      <c r="BY107">
        <v>703</v>
      </c>
      <c r="CN107">
        <v>703</v>
      </c>
      <c r="CO107">
        <v>703</v>
      </c>
    </row>
    <row r="108" spans="1:93" hidden="1" x14ac:dyDescent="0.3">
      <c r="A108" t="s">
        <v>248</v>
      </c>
      <c r="B108" t="s">
        <v>249</v>
      </c>
      <c r="C108" t="s">
        <v>250</v>
      </c>
      <c r="D108" t="s">
        <v>251</v>
      </c>
      <c r="E108">
        <v>6</v>
      </c>
      <c r="F108" t="s">
        <v>113</v>
      </c>
      <c r="G108" t="s">
        <v>261</v>
      </c>
      <c r="M108">
        <v>1</v>
      </c>
      <c r="N108" t="s">
        <v>262</v>
      </c>
      <c r="O108" t="s">
        <v>261</v>
      </c>
      <c r="P108">
        <v>2</v>
      </c>
      <c r="Q108">
        <v>24</v>
      </c>
      <c r="BH108">
        <v>703</v>
      </c>
      <c r="BI108">
        <v>703</v>
      </c>
    </row>
    <row r="109" spans="1:93" hidden="1" x14ac:dyDescent="0.3">
      <c r="A109" t="s">
        <v>248</v>
      </c>
      <c r="B109" t="s">
        <v>263</v>
      </c>
      <c r="C109" t="s">
        <v>250</v>
      </c>
      <c r="D109" t="s">
        <v>264</v>
      </c>
      <c r="E109">
        <v>6</v>
      </c>
      <c r="F109" t="s">
        <v>147</v>
      </c>
      <c r="G109" t="s">
        <v>257</v>
      </c>
      <c r="K109">
        <v>1</v>
      </c>
      <c r="N109" t="s">
        <v>265</v>
      </c>
      <c r="O109" t="s">
        <v>257</v>
      </c>
      <c r="P109">
        <v>10</v>
      </c>
      <c r="Q109">
        <v>120</v>
      </c>
      <c r="X109">
        <v>806</v>
      </c>
      <c r="Y109">
        <v>806</v>
      </c>
      <c r="AN109">
        <v>806</v>
      </c>
      <c r="AO109">
        <v>806</v>
      </c>
      <c r="BD109">
        <v>806</v>
      </c>
      <c r="BE109">
        <v>806</v>
      </c>
      <c r="BT109">
        <v>806</v>
      </c>
      <c r="BU109">
        <v>806</v>
      </c>
      <c r="CJ109">
        <v>806</v>
      </c>
      <c r="CK109">
        <v>806</v>
      </c>
    </row>
    <row r="110" spans="1:93" hidden="1" x14ac:dyDescent="0.3">
      <c r="A110" t="s">
        <v>248</v>
      </c>
      <c r="B110" t="s">
        <v>263</v>
      </c>
      <c r="C110" t="s">
        <v>250</v>
      </c>
      <c r="D110" t="s">
        <v>264</v>
      </c>
      <c r="E110">
        <v>6</v>
      </c>
      <c r="F110" t="s">
        <v>252</v>
      </c>
      <c r="G110" t="s">
        <v>253</v>
      </c>
      <c r="H110">
        <v>1</v>
      </c>
      <c r="I110">
        <v>1</v>
      </c>
      <c r="J110">
        <v>1</v>
      </c>
      <c r="N110" t="s">
        <v>266</v>
      </c>
      <c r="O110" t="s">
        <v>253</v>
      </c>
      <c r="P110">
        <v>4</v>
      </c>
      <c r="Q110">
        <v>48</v>
      </c>
      <c r="Z110">
        <v>806</v>
      </c>
      <c r="AA110">
        <v>806</v>
      </c>
      <c r="BF110">
        <v>806</v>
      </c>
      <c r="BG110">
        <v>806</v>
      </c>
    </row>
    <row r="111" spans="1:93" hidden="1" x14ac:dyDescent="0.3">
      <c r="A111" t="s">
        <v>248</v>
      </c>
      <c r="B111" t="s">
        <v>263</v>
      </c>
      <c r="C111" t="s">
        <v>250</v>
      </c>
      <c r="D111" t="s">
        <v>264</v>
      </c>
      <c r="E111">
        <v>6</v>
      </c>
      <c r="F111" t="s">
        <v>255</v>
      </c>
      <c r="G111" t="s">
        <v>256</v>
      </c>
      <c r="I111">
        <v>1</v>
      </c>
      <c r="N111" t="s">
        <v>266</v>
      </c>
      <c r="O111" t="s">
        <v>256</v>
      </c>
      <c r="P111">
        <v>4</v>
      </c>
      <c r="Q111">
        <v>48</v>
      </c>
      <c r="AP111">
        <v>806</v>
      </c>
      <c r="AQ111">
        <v>806</v>
      </c>
      <c r="BV111">
        <v>806</v>
      </c>
      <c r="BW111">
        <v>806</v>
      </c>
    </row>
    <row r="112" spans="1:93" hidden="1" x14ac:dyDescent="0.3">
      <c r="A112" t="s">
        <v>248</v>
      </c>
      <c r="B112" t="s">
        <v>263</v>
      </c>
      <c r="C112" t="s">
        <v>250</v>
      </c>
      <c r="D112" t="s">
        <v>264</v>
      </c>
      <c r="E112">
        <v>6</v>
      </c>
      <c r="F112" t="s">
        <v>259</v>
      </c>
      <c r="G112" t="s">
        <v>260</v>
      </c>
      <c r="J112">
        <v>1</v>
      </c>
      <c r="N112" t="s">
        <v>267</v>
      </c>
      <c r="O112" t="s">
        <v>260</v>
      </c>
      <c r="P112">
        <v>8</v>
      </c>
      <c r="Q112">
        <v>96</v>
      </c>
      <c r="AB112">
        <v>806</v>
      </c>
      <c r="AC112">
        <v>806</v>
      </c>
      <c r="AR112">
        <v>806</v>
      </c>
      <c r="AS112">
        <v>806</v>
      </c>
      <c r="BH112">
        <v>806</v>
      </c>
      <c r="BI112">
        <v>806</v>
      </c>
      <c r="BX112">
        <v>806</v>
      </c>
      <c r="BY112">
        <v>806</v>
      </c>
    </row>
    <row r="113" spans="1:93" hidden="1" x14ac:dyDescent="0.3">
      <c r="A113" t="s">
        <v>248</v>
      </c>
      <c r="B113" t="s">
        <v>263</v>
      </c>
      <c r="C113" t="s">
        <v>250</v>
      </c>
      <c r="D113" t="s">
        <v>264</v>
      </c>
      <c r="E113">
        <v>6</v>
      </c>
      <c r="F113" t="s">
        <v>113</v>
      </c>
      <c r="G113" t="s">
        <v>261</v>
      </c>
      <c r="L113">
        <v>1</v>
      </c>
      <c r="N113" t="s">
        <v>262</v>
      </c>
      <c r="O113" t="s">
        <v>261</v>
      </c>
      <c r="P113">
        <v>2</v>
      </c>
      <c r="Q113">
        <v>24</v>
      </c>
      <c r="CL113">
        <v>806</v>
      </c>
      <c r="CM113">
        <v>806</v>
      </c>
    </row>
    <row r="114" spans="1:93" x14ac:dyDescent="0.3">
      <c r="A114" t="s">
        <v>248</v>
      </c>
      <c r="B114" t="s">
        <v>268</v>
      </c>
      <c r="C114" t="s">
        <v>250</v>
      </c>
      <c r="D114" t="s">
        <v>269</v>
      </c>
      <c r="E114">
        <v>6</v>
      </c>
      <c r="F114" t="s">
        <v>255</v>
      </c>
      <c r="G114" t="s">
        <v>256</v>
      </c>
      <c r="I114">
        <v>1</v>
      </c>
      <c r="N114" t="s">
        <v>270</v>
      </c>
      <c r="O114" t="s">
        <v>256</v>
      </c>
      <c r="P114">
        <v>4</v>
      </c>
      <c r="Q114">
        <v>24</v>
      </c>
      <c r="R114">
        <v>705</v>
      </c>
      <c r="S114">
        <v>705</v>
      </c>
      <c r="BN114">
        <v>705</v>
      </c>
      <c r="BO114">
        <v>705</v>
      </c>
    </row>
    <row r="115" spans="1:93" x14ac:dyDescent="0.3">
      <c r="A115" t="s">
        <v>248</v>
      </c>
      <c r="B115" t="s">
        <v>268</v>
      </c>
      <c r="C115" t="s">
        <v>250</v>
      </c>
      <c r="D115" t="s">
        <v>269</v>
      </c>
      <c r="E115">
        <v>6</v>
      </c>
      <c r="F115" t="s">
        <v>252</v>
      </c>
      <c r="G115" t="s">
        <v>253</v>
      </c>
      <c r="H115">
        <v>1</v>
      </c>
      <c r="I115">
        <v>1</v>
      </c>
      <c r="J115">
        <v>1</v>
      </c>
      <c r="N115" t="s">
        <v>271</v>
      </c>
      <c r="O115" t="s">
        <v>253</v>
      </c>
      <c r="P115">
        <v>6</v>
      </c>
      <c r="Q115">
        <v>72</v>
      </c>
      <c r="AH115">
        <v>705</v>
      </c>
      <c r="AI115">
        <v>705</v>
      </c>
      <c r="AX115">
        <v>705</v>
      </c>
      <c r="AY115">
        <v>705</v>
      </c>
      <c r="CD115">
        <v>705</v>
      </c>
      <c r="CE115">
        <v>705</v>
      </c>
    </row>
    <row r="116" spans="1:93" x14ac:dyDescent="0.3">
      <c r="A116" t="s">
        <v>248</v>
      </c>
      <c r="B116" t="s">
        <v>268</v>
      </c>
      <c r="C116" t="s">
        <v>250</v>
      </c>
      <c r="D116" t="s">
        <v>269</v>
      </c>
      <c r="E116">
        <v>6</v>
      </c>
      <c r="F116" t="s">
        <v>147</v>
      </c>
      <c r="G116" t="s">
        <v>257</v>
      </c>
      <c r="K116">
        <v>1</v>
      </c>
      <c r="N116" t="s">
        <v>272</v>
      </c>
      <c r="O116" t="s">
        <v>257</v>
      </c>
      <c r="P116">
        <v>8</v>
      </c>
      <c r="Q116">
        <v>96</v>
      </c>
      <c r="T116">
        <v>705</v>
      </c>
      <c r="U116">
        <v>705</v>
      </c>
      <c r="AJ116">
        <v>705</v>
      </c>
      <c r="AK116">
        <v>705</v>
      </c>
      <c r="BP116">
        <v>705</v>
      </c>
      <c r="BQ116">
        <v>705</v>
      </c>
      <c r="CF116">
        <v>705</v>
      </c>
      <c r="CG116">
        <v>705</v>
      </c>
    </row>
    <row r="117" spans="1:93" x14ac:dyDescent="0.3">
      <c r="A117" t="s">
        <v>248</v>
      </c>
      <c r="B117" t="s">
        <v>268</v>
      </c>
      <c r="C117" t="s">
        <v>250</v>
      </c>
      <c r="D117" t="s">
        <v>269</v>
      </c>
      <c r="E117">
        <v>6</v>
      </c>
      <c r="F117" t="s">
        <v>259</v>
      </c>
      <c r="G117" t="s">
        <v>260</v>
      </c>
      <c r="J117">
        <v>1</v>
      </c>
      <c r="N117" t="s">
        <v>273</v>
      </c>
      <c r="O117" t="s">
        <v>260</v>
      </c>
      <c r="P117">
        <v>10</v>
      </c>
      <c r="Q117">
        <v>120</v>
      </c>
      <c r="V117">
        <v>705</v>
      </c>
      <c r="W117">
        <v>705</v>
      </c>
      <c r="AL117">
        <v>705</v>
      </c>
      <c r="AM117">
        <v>705</v>
      </c>
      <c r="BB117">
        <v>705</v>
      </c>
      <c r="BC117">
        <v>705</v>
      </c>
      <c r="BR117">
        <v>705</v>
      </c>
      <c r="BS117">
        <v>705</v>
      </c>
      <c r="CH117">
        <v>705</v>
      </c>
      <c r="CI117">
        <v>705</v>
      </c>
    </row>
    <row r="118" spans="1:93" x14ac:dyDescent="0.3">
      <c r="A118" t="s">
        <v>248</v>
      </c>
      <c r="B118" t="s">
        <v>268</v>
      </c>
      <c r="C118" t="s">
        <v>250</v>
      </c>
      <c r="D118" t="s">
        <v>269</v>
      </c>
      <c r="E118">
        <v>6</v>
      </c>
      <c r="F118" t="s">
        <v>113</v>
      </c>
      <c r="G118" t="s">
        <v>515</v>
      </c>
      <c r="L118">
        <v>1</v>
      </c>
      <c r="N118" t="s">
        <v>274</v>
      </c>
      <c r="O118" t="s">
        <v>515</v>
      </c>
      <c r="P118">
        <v>2</v>
      </c>
      <c r="Q118">
        <v>24</v>
      </c>
      <c r="AZ118">
        <v>705</v>
      </c>
      <c r="BA118">
        <v>705</v>
      </c>
    </row>
    <row r="119" spans="1:93" hidden="1" x14ac:dyDescent="0.3">
      <c r="A119" t="s">
        <v>248</v>
      </c>
      <c r="B119" t="s">
        <v>275</v>
      </c>
      <c r="C119" t="s">
        <v>250</v>
      </c>
      <c r="D119" t="s">
        <v>276</v>
      </c>
      <c r="E119">
        <v>5</v>
      </c>
      <c r="F119" t="s">
        <v>147</v>
      </c>
      <c r="G119" t="s">
        <v>257</v>
      </c>
      <c r="K119">
        <v>1</v>
      </c>
      <c r="N119" t="s">
        <v>272</v>
      </c>
      <c r="O119" t="s">
        <v>257</v>
      </c>
      <c r="P119">
        <v>8</v>
      </c>
      <c r="Q119">
        <v>96</v>
      </c>
      <c r="R119">
        <v>801</v>
      </c>
      <c r="S119">
        <v>801</v>
      </c>
      <c r="AH119">
        <v>801</v>
      </c>
      <c r="AI119">
        <v>801</v>
      </c>
      <c r="BN119">
        <v>801</v>
      </c>
      <c r="BO119">
        <v>801</v>
      </c>
      <c r="CD119">
        <v>801</v>
      </c>
      <c r="CE119">
        <v>801</v>
      </c>
    </row>
    <row r="120" spans="1:93" hidden="1" x14ac:dyDescent="0.3">
      <c r="A120" t="s">
        <v>248</v>
      </c>
      <c r="B120" t="s">
        <v>275</v>
      </c>
      <c r="C120" t="s">
        <v>250</v>
      </c>
      <c r="D120" t="s">
        <v>276</v>
      </c>
      <c r="E120">
        <v>5</v>
      </c>
      <c r="F120" t="s">
        <v>259</v>
      </c>
      <c r="G120" t="s">
        <v>260</v>
      </c>
      <c r="J120">
        <v>1</v>
      </c>
      <c r="N120" t="s">
        <v>273</v>
      </c>
      <c r="O120" t="s">
        <v>260</v>
      </c>
      <c r="P120">
        <v>10</v>
      </c>
      <c r="Q120">
        <v>120</v>
      </c>
      <c r="T120">
        <v>801</v>
      </c>
      <c r="U120">
        <v>801</v>
      </c>
      <c r="AJ120">
        <v>801</v>
      </c>
      <c r="AK120">
        <v>801</v>
      </c>
      <c r="AZ120">
        <v>801</v>
      </c>
      <c r="BA120">
        <v>801</v>
      </c>
      <c r="BP120">
        <v>801</v>
      </c>
      <c r="BQ120">
        <v>801</v>
      </c>
      <c r="CF120">
        <v>801</v>
      </c>
      <c r="CG120">
        <v>801</v>
      </c>
    </row>
    <row r="121" spans="1:93" hidden="1" x14ac:dyDescent="0.3">
      <c r="A121" t="s">
        <v>248</v>
      </c>
      <c r="B121" t="s">
        <v>275</v>
      </c>
      <c r="C121" t="s">
        <v>250</v>
      </c>
      <c r="D121" t="s">
        <v>276</v>
      </c>
      <c r="E121">
        <v>5</v>
      </c>
      <c r="F121" t="s">
        <v>252</v>
      </c>
      <c r="G121" t="s">
        <v>253</v>
      </c>
      <c r="H121">
        <v>1</v>
      </c>
      <c r="I121">
        <v>1</v>
      </c>
      <c r="J121">
        <v>1</v>
      </c>
      <c r="N121" t="s">
        <v>270</v>
      </c>
      <c r="O121" t="s">
        <v>253</v>
      </c>
      <c r="P121">
        <v>6</v>
      </c>
      <c r="Q121">
        <v>72</v>
      </c>
      <c r="V121">
        <v>801</v>
      </c>
      <c r="W121">
        <v>801</v>
      </c>
      <c r="BB121">
        <v>801</v>
      </c>
      <c r="BC121">
        <v>801</v>
      </c>
      <c r="BR121">
        <v>801</v>
      </c>
      <c r="BS121">
        <v>801</v>
      </c>
    </row>
    <row r="122" spans="1:93" hidden="1" x14ac:dyDescent="0.3">
      <c r="A122" t="s">
        <v>248</v>
      </c>
      <c r="B122" t="s">
        <v>275</v>
      </c>
      <c r="C122" t="s">
        <v>250</v>
      </c>
      <c r="D122" t="s">
        <v>276</v>
      </c>
      <c r="E122">
        <v>5</v>
      </c>
      <c r="F122" t="s">
        <v>255</v>
      </c>
      <c r="G122" t="s">
        <v>256</v>
      </c>
      <c r="I122">
        <v>1</v>
      </c>
      <c r="N122" t="s">
        <v>277</v>
      </c>
      <c r="O122" t="s">
        <v>256</v>
      </c>
      <c r="P122">
        <v>4</v>
      </c>
      <c r="Q122">
        <v>48</v>
      </c>
      <c r="AL122">
        <v>801</v>
      </c>
      <c r="AM122">
        <v>801</v>
      </c>
      <c r="CH122">
        <v>801</v>
      </c>
      <c r="CI122">
        <v>801</v>
      </c>
    </row>
    <row r="123" spans="1:93" hidden="1" x14ac:dyDescent="0.3">
      <c r="A123" t="s">
        <v>248</v>
      </c>
      <c r="B123" t="s">
        <v>275</v>
      </c>
      <c r="C123" t="s">
        <v>250</v>
      </c>
      <c r="D123" t="s">
        <v>276</v>
      </c>
      <c r="E123">
        <v>5</v>
      </c>
      <c r="F123" t="s">
        <v>113</v>
      </c>
      <c r="G123" t="s">
        <v>261</v>
      </c>
      <c r="L123">
        <v>1</v>
      </c>
      <c r="N123" t="s">
        <v>278</v>
      </c>
      <c r="O123" t="s">
        <v>261</v>
      </c>
      <c r="P123">
        <v>2</v>
      </c>
      <c r="Q123">
        <v>24</v>
      </c>
      <c r="AX123">
        <v>801</v>
      </c>
      <c r="AY123">
        <v>801</v>
      </c>
    </row>
    <row r="124" spans="1:93" hidden="1" x14ac:dyDescent="0.3">
      <c r="A124" t="s">
        <v>248</v>
      </c>
      <c r="B124" t="s">
        <v>279</v>
      </c>
      <c r="C124" t="s">
        <v>250</v>
      </c>
      <c r="D124" t="s">
        <v>264</v>
      </c>
      <c r="E124">
        <v>6</v>
      </c>
      <c r="F124" t="s">
        <v>201</v>
      </c>
      <c r="G124" t="s">
        <v>280</v>
      </c>
      <c r="K124">
        <v>1</v>
      </c>
      <c r="N124" t="s">
        <v>266</v>
      </c>
      <c r="O124" t="s">
        <v>280</v>
      </c>
      <c r="P124">
        <v>4</v>
      </c>
      <c r="Q124">
        <v>48</v>
      </c>
      <c r="X124">
        <v>804</v>
      </c>
      <c r="Y124">
        <v>804</v>
      </c>
      <c r="BD124">
        <v>804</v>
      </c>
      <c r="BE124">
        <v>804</v>
      </c>
    </row>
    <row r="125" spans="1:93" hidden="1" x14ac:dyDescent="0.3">
      <c r="A125" t="s">
        <v>248</v>
      </c>
      <c r="B125" t="s">
        <v>279</v>
      </c>
      <c r="C125" t="s">
        <v>250</v>
      </c>
      <c r="D125" t="s">
        <v>264</v>
      </c>
      <c r="E125">
        <v>6</v>
      </c>
      <c r="F125" t="s">
        <v>201</v>
      </c>
      <c r="G125" t="s">
        <v>280</v>
      </c>
      <c r="K125">
        <v>1</v>
      </c>
      <c r="N125" t="s">
        <v>258</v>
      </c>
      <c r="O125" t="s">
        <v>280</v>
      </c>
      <c r="P125">
        <v>6</v>
      </c>
      <c r="Q125">
        <v>72</v>
      </c>
      <c r="AN125">
        <v>804</v>
      </c>
      <c r="AO125">
        <v>804</v>
      </c>
      <c r="BT125">
        <v>804</v>
      </c>
      <c r="BU125">
        <v>804</v>
      </c>
      <c r="CJ125">
        <v>801</v>
      </c>
      <c r="CK125">
        <v>801</v>
      </c>
    </row>
    <row r="126" spans="1:93" hidden="1" x14ac:dyDescent="0.3">
      <c r="A126" t="s">
        <v>248</v>
      </c>
      <c r="B126" t="s">
        <v>279</v>
      </c>
      <c r="C126" t="s">
        <v>250</v>
      </c>
      <c r="D126" t="s">
        <v>264</v>
      </c>
      <c r="E126">
        <v>6</v>
      </c>
      <c r="F126" t="s">
        <v>281</v>
      </c>
      <c r="G126" t="s">
        <v>282</v>
      </c>
      <c r="H126">
        <v>1</v>
      </c>
      <c r="N126" t="s">
        <v>265</v>
      </c>
      <c r="O126" t="s">
        <v>282</v>
      </c>
      <c r="P126">
        <v>8</v>
      </c>
      <c r="Q126">
        <v>96</v>
      </c>
      <c r="Z126">
        <v>804</v>
      </c>
      <c r="AA126">
        <v>804</v>
      </c>
      <c r="AP126">
        <v>804</v>
      </c>
      <c r="AQ126">
        <v>804</v>
      </c>
      <c r="BV126">
        <v>804</v>
      </c>
      <c r="BW126">
        <v>804</v>
      </c>
      <c r="CL126">
        <v>804</v>
      </c>
      <c r="CM126">
        <v>804</v>
      </c>
    </row>
    <row r="127" spans="1:93" hidden="1" x14ac:dyDescent="0.3">
      <c r="A127" t="s">
        <v>248</v>
      </c>
      <c r="B127" t="s">
        <v>279</v>
      </c>
      <c r="C127" t="s">
        <v>250</v>
      </c>
      <c r="D127" t="s">
        <v>264</v>
      </c>
      <c r="E127">
        <v>6</v>
      </c>
      <c r="F127" t="s">
        <v>193</v>
      </c>
      <c r="G127" t="s">
        <v>283</v>
      </c>
      <c r="L127">
        <v>1</v>
      </c>
      <c r="N127" t="s">
        <v>265</v>
      </c>
      <c r="O127" t="s">
        <v>283</v>
      </c>
      <c r="P127">
        <v>4</v>
      </c>
      <c r="Q127">
        <v>48</v>
      </c>
      <c r="AB127">
        <v>804</v>
      </c>
      <c r="AC127">
        <v>804</v>
      </c>
      <c r="BX127">
        <v>804</v>
      </c>
      <c r="BY127">
        <v>804</v>
      </c>
    </row>
    <row r="128" spans="1:93" hidden="1" x14ac:dyDescent="0.3">
      <c r="A128" t="s">
        <v>248</v>
      </c>
      <c r="B128" t="s">
        <v>279</v>
      </c>
      <c r="C128" t="s">
        <v>250</v>
      </c>
      <c r="D128" t="s">
        <v>264</v>
      </c>
      <c r="E128">
        <v>6</v>
      </c>
      <c r="F128" t="s">
        <v>198</v>
      </c>
      <c r="G128" t="s">
        <v>284</v>
      </c>
      <c r="J128">
        <v>1</v>
      </c>
      <c r="N128" t="s">
        <v>266</v>
      </c>
      <c r="O128" t="s">
        <v>284</v>
      </c>
      <c r="P128">
        <v>6</v>
      </c>
      <c r="Q128">
        <v>72</v>
      </c>
      <c r="AR128">
        <v>804</v>
      </c>
      <c r="AS128">
        <v>804</v>
      </c>
      <c r="BH128">
        <v>804</v>
      </c>
      <c r="BI128">
        <v>804</v>
      </c>
      <c r="CN128">
        <v>804</v>
      </c>
      <c r="CO128">
        <v>804</v>
      </c>
    </row>
    <row r="129" spans="1:93" hidden="1" x14ac:dyDescent="0.3">
      <c r="A129" t="s">
        <v>248</v>
      </c>
      <c r="B129" t="s">
        <v>279</v>
      </c>
      <c r="C129" t="s">
        <v>250</v>
      </c>
      <c r="D129" t="s">
        <v>264</v>
      </c>
      <c r="E129">
        <v>6</v>
      </c>
      <c r="F129" t="s">
        <v>113</v>
      </c>
      <c r="G129" t="s">
        <v>261</v>
      </c>
      <c r="M129">
        <v>1</v>
      </c>
      <c r="N129" t="s">
        <v>262</v>
      </c>
      <c r="O129" t="s">
        <v>261</v>
      </c>
      <c r="P129">
        <v>2</v>
      </c>
      <c r="Q129">
        <v>24</v>
      </c>
      <c r="BF129">
        <v>804</v>
      </c>
      <c r="BG129">
        <v>804</v>
      </c>
    </row>
    <row r="130" spans="1:93" hidden="1" x14ac:dyDescent="0.3">
      <c r="A130" t="s">
        <v>248</v>
      </c>
      <c r="B130" t="s">
        <v>285</v>
      </c>
      <c r="C130" t="s">
        <v>250</v>
      </c>
      <c r="D130" t="s">
        <v>286</v>
      </c>
      <c r="E130">
        <v>6</v>
      </c>
      <c r="F130" t="s">
        <v>201</v>
      </c>
      <c r="G130" t="s">
        <v>280</v>
      </c>
      <c r="K130">
        <v>1</v>
      </c>
      <c r="N130" t="s">
        <v>258</v>
      </c>
      <c r="O130" t="s">
        <v>280</v>
      </c>
      <c r="P130">
        <v>4</v>
      </c>
      <c r="Q130">
        <v>48</v>
      </c>
      <c r="X130">
        <v>706</v>
      </c>
      <c r="Y130">
        <v>706</v>
      </c>
      <c r="BD130">
        <v>706</v>
      </c>
      <c r="BE130">
        <v>706</v>
      </c>
    </row>
    <row r="131" spans="1:93" hidden="1" x14ac:dyDescent="0.3">
      <c r="A131" t="s">
        <v>248</v>
      </c>
      <c r="B131" t="s">
        <v>285</v>
      </c>
      <c r="C131" t="s">
        <v>250</v>
      </c>
      <c r="D131" t="s">
        <v>286</v>
      </c>
      <c r="E131">
        <v>6</v>
      </c>
      <c r="F131" t="s">
        <v>201</v>
      </c>
      <c r="G131" t="s">
        <v>280</v>
      </c>
      <c r="K131">
        <v>1</v>
      </c>
      <c r="N131" t="s">
        <v>266</v>
      </c>
      <c r="O131" t="s">
        <v>280</v>
      </c>
      <c r="P131">
        <v>4</v>
      </c>
      <c r="Q131">
        <v>48</v>
      </c>
      <c r="CJ131">
        <v>706</v>
      </c>
      <c r="CK131">
        <v>706</v>
      </c>
      <c r="CL131">
        <v>706</v>
      </c>
      <c r="CM131">
        <v>706</v>
      </c>
    </row>
    <row r="132" spans="1:93" hidden="1" x14ac:dyDescent="0.3">
      <c r="A132" t="s">
        <v>248</v>
      </c>
      <c r="B132" t="s">
        <v>263</v>
      </c>
      <c r="C132" t="s">
        <v>250</v>
      </c>
      <c r="D132" t="s">
        <v>264</v>
      </c>
      <c r="E132">
        <v>6</v>
      </c>
      <c r="F132" t="s">
        <v>259</v>
      </c>
      <c r="G132" t="s">
        <v>260</v>
      </c>
      <c r="J132">
        <v>1</v>
      </c>
      <c r="N132" t="s">
        <v>287</v>
      </c>
      <c r="O132" t="s">
        <v>260</v>
      </c>
      <c r="P132">
        <v>2</v>
      </c>
      <c r="Q132">
        <v>24</v>
      </c>
      <c r="CN132">
        <v>806</v>
      </c>
      <c r="CO132">
        <v>806</v>
      </c>
    </row>
    <row r="133" spans="1:93" hidden="1" x14ac:dyDescent="0.3">
      <c r="A133" t="s">
        <v>248</v>
      </c>
      <c r="B133" t="s">
        <v>285</v>
      </c>
      <c r="C133" t="s">
        <v>250</v>
      </c>
      <c r="D133" t="s">
        <v>286</v>
      </c>
      <c r="E133">
        <v>6</v>
      </c>
      <c r="F133" t="s">
        <v>281</v>
      </c>
      <c r="G133" t="s">
        <v>282</v>
      </c>
      <c r="H133">
        <v>1</v>
      </c>
      <c r="N133" t="s">
        <v>267</v>
      </c>
      <c r="O133" t="s">
        <v>282</v>
      </c>
      <c r="P133">
        <v>12</v>
      </c>
      <c r="Q133">
        <v>144</v>
      </c>
      <c r="Z133">
        <v>706</v>
      </c>
      <c r="AA133">
        <v>706</v>
      </c>
      <c r="AN133">
        <v>706</v>
      </c>
      <c r="AO133">
        <v>706</v>
      </c>
      <c r="AP133">
        <v>706</v>
      </c>
      <c r="AQ133">
        <v>706</v>
      </c>
      <c r="BF133">
        <v>706</v>
      </c>
      <c r="BG133">
        <v>706</v>
      </c>
      <c r="BT133">
        <v>706</v>
      </c>
      <c r="BU133">
        <v>706</v>
      </c>
      <c r="BV133">
        <v>706</v>
      </c>
      <c r="BW133">
        <v>706</v>
      </c>
    </row>
    <row r="134" spans="1:93" hidden="1" x14ac:dyDescent="0.3">
      <c r="A134" t="s">
        <v>248</v>
      </c>
      <c r="B134" t="s">
        <v>285</v>
      </c>
      <c r="C134" t="s">
        <v>250</v>
      </c>
      <c r="D134" t="s">
        <v>286</v>
      </c>
      <c r="E134">
        <v>6</v>
      </c>
      <c r="F134" t="s">
        <v>198</v>
      </c>
      <c r="G134" t="s">
        <v>284</v>
      </c>
      <c r="J134">
        <v>1</v>
      </c>
      <c r="N134" t="s">
        <v>266</v>
      </c>
      <c r="O134" t="s">
        <v>284</v>
      </c>
      <c r="P134">
        <v>4</v>
      </c>
      <c r="Q134">
        <v>48</v>
      </c>
      <c r="AB134">
        <v>706</v>
      </c>
      <c r="AC134">
        <v>706</v>
      </c>
      <c r="BX134">
        <v>706</v>
      </c>
      <c r="BY134">
        <v>706</v>
      </c>
    </row>
    <row r="135" spans="1:93" hidden="1" x14ac:dyDescent="0.3">
      <c r="A135" t="s">
        <v>248</v>
      </c>
      <c r="B135" t="s">
        <v>285</v>
      </c>
      <c r="C135" t="s">
        <v>250</v>
      </c>
      <c r="D135" t="s">
        <v>286</v>
      </c>
      <c r="E135">
        <v>6</v>
      </c>
      <c r="F135" t="s">
        <v>193</v>
      </c>
      <c r="G135" t="s">
        <v>283</v>
      </c>
      <c r="L135">
        <v>1</v>
      </c>
      <c r="N135" t="s">
        <v>288</v>
      </c>
      <c r="O135" t="s">
        <v>283</v>
      </c>
      <c r="P135">
        <v>4</v>
      </c>
      <c r="Q135">
        <v>48</v>
      </c>
      <c r="AR135">
        <v>706</v>
      </c>
      <c r="AS135">
        <v>706</v>
      </c>
      <c r="BH135">
        <v>706</v>
      </c>
      <c r="BI135">
        <v>706</v>
      </c>
    </row>
    <row r="136" spans="1:93" hidden="1" x14ac:dyDescent="0.3">
      <c r="A136" t="s">
        <v>248</v>
      </c>
      <c r="B136" t="s">
        <v>285</v>
      </c>
      <c r="C136" t="s">
        <v>250</v>
      </c>
      <c r="D136" t="s">
        <v>286</v>
      </c>
      <c r="E136">
        <v>6</v>
      </c>
      <c r="F136" t="s">
        <v>113</v>
      </c>
      <c r="G136" t="s">
        <v>261</v>
      </c>
      <c r="M136">
        <v>1</v>
      </c>
      <c r="N136" t="s">
        <v>274</v>
      </c>
      <c r="O136" t="s">
        <v>261</v>
      </c>
      <c r="P136">
        <v>2</v>
      </c>
      <c r="Q136">
        <v>24</v>
      </c>
      <c r="CN136">
        <v>706</v>
      </c>
      <c r="CO136">
        <v>706</v>
      </c>
    </row>
    <row r="137" spans="1:93" hidden="1" x14ac:dyDescent="0.3">
      <c r="A137" t="s">
        <v>248</v>
      </c>
      <c r="B137" t="s">
        <v>289</v>
      </c>
      <c r="C137" t="s">
        <v>250</v>
      </c>
      <c r="D137" t="s">
        <v>290</v>
      </c>
      <c r="E137">
        <v>1</v>
      </c>
      <c r="F137" t="s">
        <v>187</v>
      </c>
      <c r="G137" t="s">
        <v>291</v>
      </c>
      <c r="I137">
        <v>1</v>
      </c>
      <c r="N137" t="s">
        <v>292</v>
      </c>
      <c r="O137" t="s">
        <v>291</v>
      </c>
      <c r="P137">
        <v>11</v>
      </c>
      <c r="Q137">
        <v>132</v>
      </c>
      <c r="R137">
        <v>1111</v>
      </c>
      <c r="S137">
        <v>1111</v>
      </c>
      <c r="T137">
        <v>1111</v>
      </c>
      <c r="AH137">
        <v>1111</v>
      </c>
      <c r="AI137">
        <v>1111</v>
      </c>
      <c r="AJ137">
        <v>1111</v>
      </c>
      <c r="AX137">
        <v>1111</v>
      </c>
      <c r="AY137">
        <v>1111</v>
      </c>
      <c r="AZ137">
        <v>1111</v>
      </c>
      <c r="BN137">
        <v>1111</v>
      </c>
      <c r="BO137">
        <v>1111</v>
      </c>
    </row>
    <row r="138" spans="1:93" hidden="1" x14ac:dyDescent="0.3">
      <c r="A138" t="s">
        <v>248</v>
      </c>
      <c r="B138" t="s">
        <v>289</v>
      </c>
      <c r="C138" t="s">
        <v>250</v>
      </c>
      <c r="D138" t="s">
        <v>290</v>
      </c>
      <c r="E138">
        <v>1</v>
      </c>
      <c r="F138" t="s">
        <v>125</v>
      </c>
      <c r="G138" t="s">
        <v>293</v>
      </c>
      <c r="H138">
        <v>1</v>
      </c>
      <c r="N138" t="s">
        <v>292</v>
      </c>
      <c r="O138" t="s">
        <v>293</v>
      </c>
      <c r="P138">
        <v>3</v>
      </c>
      <c r="Q138">
        <v>36</v>
      </c>
      <c r="U138">
        <v>1111</v>
      </c>
      <c r="AK138">
        <v>1111</v>
      </c>
      <c r="BA138">
        <v>1111</v>
      </c>
    </row>
    <row r="139" spans="1:93" hidden="1" x14ac:dyDescent="0.3">
      <c r="A139" t="s">
        <v>248</v>
      </c>
      <c r="B139" t="s">
        <v>289</v>
      </c>
      <c r="C139" t="s">
        <v>250</v>
      </c>
      <c r="D139" t="s">
        <v>290</v>
      </c>
      <c r="E139">
        <v>1</v>
      </c>
      <c r="F139" t="s">
        <v>182</v>
      </c>
      <c r="G139" t="s">
        <v>294</v>
      </c>
      <c r="H139">
        <v>1</v>
      </c>
      <c r="N139" t="s">
        <v>270</v>
      </c>
      <c r="O139" t="s">
        <v>294</v>
      </c>
      <c r="P139">
        <v>2</v>
      </c>
      <c r="Q139">
        <v>24</v>
      </c>
      <c r="CH139">
        <v>1111</v>
      </c>
      <c r="CI139">
        <v>1111</v>
      </c>
    </row>
    <row r="140" spans="1:93" hidden="1" x14ac:dyDescent="0.3">
      <c r="A140" t="s">
        <v>248</v>
      </c>
      <c r="B140" t="s">
        <v>289</v>
      </c>
      <c r="C140" t="s">
        <v>250</v>
      </c>
      <c r="D140" t="s">
        <v>290</v>
      </c>
      <c r="E140">
        <v>1</v>
      </c>
      <c r="F140" t="s">
        <v>227</v>
      </c>
      <c r="G140" t="s">
        <v>295</v>
      </c>
      <c r="J140">
        <v>1</v>
      </c>
      <c r="N140" t="s">
        <v>267</v>
      </c>
      <c r="O140" t="s">
        <v>295</v>
      </c>
      <c r="P140">
        <v>8</v>
      </c>
      <c r="Q140">
        <v>96</v>
      </c>
      <c r="V140">
        <v>1111</v>
      </c>
      <c r="W140">
        <v>1111</v>
      </c>
      <c r="AL140">
        <v>1111</v>
      </c>
      <c r="AM140">
        <v>1111</v>
      </c>
      <c r="BB140">
        <v>1111</v>
      </c>
      <c r="BC140">
        <v>1111</v>
      </c>
      <c r="BR140">
        <v>1111</v>
      </c>
      <c r="BS140">
        <v>1111</v>
      </c>
    </row>
    <row r="141" spans="1:93" hidden="1" x14ac:dyDescent="0.3">
      <c r="A141" t="s">
        <v>248</v>
      </c>
      <c r="B141" t="s">
        <v>289</v>
      </c>
      <c r="C141" t="s">
        <v>250</v>
      </c>
      <c r="D141" t="s">
        <v>290</v>
      </c>
      <c r="E141">
        <v>1</v>
      </c>
      <c r="F141" t="s">
        <v>246</v>
      </c>
      <c r="G141" t="s">
        <v>296</v>
      </c>
      <c r="H141">
        <v>1</v>
      </c>
      <c r="I141">
        <v>1</v>
      </c>
      <c r="J141">
        <v>1</v>
      </c>
      <c r="K141">
        <v>1</v>
      </c>
      <c r="N141" t="s">
        <v>297</v>
      </c>
      <c r="O141" t="s">
        <v>296</v>
      </c>
      <c r="P141">
        <v>2</v>
      </c>
      <c r="Q141">
        <v>24</v>
      </c>
      <c r="CD141">
        <v>1111</v>
      </c>
      <c r="CE141">
        <v>1111</v>
      </c>
    </row>
    <row r="142" spans="1:93" hidden="1" x14ac:dyDescent="0.3">
      <c r="A142" t="s">
        <v>248</v>
      </c>
      <c r="B142" t="s">
        <v>289</v>
      </c>
      <c r="C142" t="s">
        <v>250</v>
      </c>
      <c r="D142" t="s">
        <v>290</v>
      </c>
      <c r="E142">
        <v>1</v>
      </c>
      <c r="F142" t="s">
        <v>111</v>
      </c>
      <c r="G142" t="s">
        <v>298</v>
      </c>
      <c r="H142">
        <v>1</v>
      </c>
      <c r="I142">
        <v>1</v>
      </c>
      <c r="J142">
        <v>1</v>
      </c>
      <c r="K142">
        <v>1</v>
      </c>
      <c r="N142" t="s">
        <v>271</v>
      </c>
      <c r="O142" t="s">
        <v>298</v>
      </c>
      <c r="P142">
        <v>2</v>
      </c>
      <c r="Q142">
        <v>24</v>
      </c>
      <c r="CF142">
        <v>1111</v>
      </c>
      <c r="CG142">
        <v>1111</v>
      </c>
    </row>
    <row r="143" spans="1:93" hidden="1" x14ac:dyDescent="0.3">
      <c r="A143" t="s">
        <v>248</v>
      </c>
      <c r="B143" t="s">
        <v>289</v>
      </c>
      <c r="C143" t="s">
        <v>250</v>
      </c>
      <c r="D143" t="s">
        <v>290</v>
      </c>
      <c r="E143">
        <v>1</v>
      </c>
      <c r="F143" t="s">
        <v>113</v>
      </c>
      <c r="G143" t="s">
        <v>261</v>
      </c>
      <c r="H143">
        <v>1</v>
      </c>
      <c r="N143" t="s">
        <v>299</v>
      </c>
      <c r="O143" t="s">
        <v>261</v>
      </c>
      <c r="P143">
        <v>2</v>
      </c>
      <c r="Q143">
        <v>24</v>
      </c>
      <c r="BP143">
        <v>1111</v>
      </c>
      <c r="BQ143">
        <v>1111</v>
      </c>
    </row>
    <row r="144" spans="1:93" hidden="1" x14ac:dyDescent="0.3">
      <c r="A144" t="s">
        <v>248</v>
      </c>
      <c r="B144" t="s">
        <v>300</v>
      </c>
      <c r="C144" t="s">
        <v>250</v>
      </c>
      <c r="D144" t="s">
        <v>276</v>
      </c>
      <c r="E144">
        <v>1</v>
      </c>
      <c r="F144" t="s">
        <v>227</v>
      </c>
      <c r="G144" t="s">
        <v>295</v>
      </c>
      <c r="J144">
        <v>1</v>
      </c>
      <c r="N144" t="s">
        <v>301</v>
      </c>
      <c r="O144" t="s">
        <v>295</v>
      </c>
      <c r="P144">
        <v>8</v>
      </c>
      <c r="Q144">
        <v>96</v>
      </c>
      <c r="R144">
        <v>802</v>
      </c>
      <c r="S144">
        <v>802</v>
      </c>
      <c r="AH144">
        <v>802</v>
      </c>
      <c r="AI144">
        <v>802</v>
      </c>
      <c r="AX144">
        <v>802</v>
      </c>
      <c r="AY144">
        <v>802</v>
      </c>
      <c r="CD144">
        <v>802</v>
      </c>
      <c r="CE144">
        <v>802</v>
      </c>
    </row>
    <row r="145" spans="1:87" hidden="1" x14ac:dyDescent="0.3">
      <c r="A145" t="s">
        <v>248</v>
      </c>
      <c r="B145" t="s">
        <v>300</v>
      </c>
      <c r="C145" t="s">
        <v>250</v>
      </c>
      <c r="D145" t="s">
        <v>276</v>
      </c>
      <c r="E145">
        <v>1</v>
      </c>
      <c r="F145" t="s">
        <v>138</v>
      </c>
      <c r="G145" t="s">
        <v>302</v>
      </c>
      <c r="H145">
        <v>1</v>
      </c>
      <c r="I145">
        <v>1</v>
      </c>
      <c r="J145">
        <v>1</v>
      </c>
      <c r="K145">
        <v>1</v>
      </c>
      <c r="N145" t="s">
        <v>303</v>
      </c>
      <c r="O145" t="s">
        <v>302</v>
      </c>
      <c r="P145">
        <v>2</v>
      </c>
      <c r="Q145">
        <v>24</v>
      </c>
      <c r="BN145">
        <v>802</v>
      </c>
      <c r="BO145">
        <v>802</v>
      </c>
    </row>
    <row r="146" spans="1:87" hidden="1" x14ac:dyDescent="0.3">
      <c r="A146" t="s">
        <v>248</v>
      </c>
      <c r="B146" t="s">
        <v>300</v>
      </c>
      <c r="C146" t="s">
        <v>250</v>
      </c>
      <c r="D146" t="s">
        <v>276</v>
      </c>
      <c r="E146">
        <v>1</v>
      </c>
      <c r="F146" t="s">
        <v>125</v>
      </c>
      <c r="G146" t="s">
        <v>293</v>
      </c>
      <c r="H146">
        <v>1</v>
      </c>
      <c r="N146" t="s">
        <v>270</v>
      </c>
      <c r="O146" t="s">
        <v>293</v>
      </c>
      <c r="P146">
        <v>2</v>
      </c>
      <c r="Q146">
        <v>24</v>
      </c>
      <c r="T146">
        <v>802</v>
      </c>
      <c r="AJ146">
        <v>802</v>
      </c>
    </row>
    <row r="147" spans="1:87" hidden="1" x14ac:dyDescent="0.3">
      <c r="A147" t="s">
        <v>248</v>
      </c>
      <c r="B147" t="s">
        <v>300</v>
      </c>
      <c r="C147" t="s">
        <v>250</v>
      </c>
      <c r="D147" t="s">
        <v>276</v>
      </c>
      <c r="E147">
        <v>1</v>
      </c>
      <c r="F147" t="s">
        <v>182</v>
      </c>
      <c r="G147" t="s">
        <v>294</v>
      </c>
      <c r="H147">
        <v>1</v>
      </c>
      <c r="N147" t="s">
        <v>270</v>
      </c>
      <c r="O147" t="s">
        <v>294</v>
      </c>
      <c r="P147">
        <v>2</v>
      </c>
      <c r="Q147">
        <v>24</v>
      </c>
      <c r="AZ147">
        <v>802</v>
      </c>
      <c r="CF147">
        <v>802</v>
      </c>
    </row>
    <row r="148" spans="1:87" hidden="1" x14ac:dyDescent="0.3">
      <c r="A148" t="s">
        <v>248</v>
      </c>
      <c r="B148" t="s">
        <v>300</v>
      </c>
      <c r="C148" t="s">
        <v>250</v>
      </c>
      <c r="D148" t="s">
        <v>276</v>
      </c>
      <c r="E148">
        <v>1</v>
      </c>
      <c r="F148" t="s">
        <v>187</v>
      </c>
      <c r="G148" t="s">
        <v>291</v>
      </c>
      <c r="I148">
        <v>1</v>
      </c>
      <c r="N148" t="s">
        <v>304</v>
      </c>
      <c r="O148" t="s">
        <v>291</v>
      </c>
      <c r="P148">
        <v>12</v>
      </c>
      <c r="Q148">
        <v>144</v>
      </c>
      <c r="U148">
        <v>802</v>
      </c>
      <c r="V148">
        <v>802</v>
      </c>
      <c r="W148">
        <v>802</v>
      </c>
      <c r="AK148">
        <v>802</v>
      </c>
      <c r="BA148">
        <v>802</v>
      </c>
      <c r="BB148">
        <v>802</v>
      </c>
      <c r="BC148">
        <v>802</v>
      </c>
      <c r="BR148">
        <v>802</v>
      </c>
      <c r="BS148">
        <v>802</v>
      </c>
      <c r="CG148">
        <v>802</v>
      </c>
      <c r="CH148">
        <v>802</v>
      </c>
      <c r="CI148">
        <v>802</v>
      </c>
    </row>
    <row r="149" spans="1:87" hidden="1" x14ac:dyDescent="0.3">
      <c r="A149" t="s">
        <v>248</v>
      </c>
      <c r="B149" t="s">
        <v>300</v>
      </c>
      <c r="C149" t="s">
        <v>250</v>
      </c>
      <c r="D149" t="s">
        <v>276</v>
      </c>
      <c r="E149">
        <v>1</v>
      </c>
      <c r="F149" t="s">
        <v>111</v>
      </c>
      <c r="G149" t="s">
        <v>298</v>
      </c>
      <c r="H149">
        <v>1</v>
      </c>
      <c r="I149">
        <v>1</v>
      </c>
      <c r="J149">
        <v>1</v>
      </c>
      <c r="K149">
        <v>1</v>
      </c>
      <c r="N149" t="s">
        <v>271</v>
      </c>
      <c r="O149" t="s">
        <v>298</v>
      </c>
      <c r="P149">
        <v>2</v>
      </c>
      <c r="Q149">
        <v>24</v>
      </c>
      <c r="BP149">
        <v>802</v>
      </c>
      <c r="BQ149">
        <v>802</v>
      </c>
    </row>
    <row r="150" spans="1:87" hidden="1" x14ac:dyDescent="0.3">
      <c r="A150" t="s">
        <v>248</v>
      </c>
      <c r="B150" t="s">
        <v>300</v>
      </c>
      <c r="C150" t="s">
        <v>250</v>
      </c>
      <c r="D150" t="s">
        <v>276</v>
      </c>
      <c r="E150">
        <v>1</v>
      </c>
      <c r="F150" t="s">
        <v>113</v>
      </c>
      <c r="G150" t="s">
        <v>261</v>
      </c>
      <c r="H150">
        <v>1</v>
      </c>
      <c r="N150" t="s">
        <v>278</v>
      </c>
      <c r="O150" t="s">
        <v>261</v>
      </c>
      <c r="P150">
        <v>2</v>
      </c>
      <c r="Q150">
        <v>24</v>
      </c>
      <c r="AL150">
        <v>802</v>
      </c>
      <c r="AM150">
        <v>802</v>
      </c>
    </row>
    <row r="151" spans="1:87" hidden="1" x14ac:dyDescent="0.3">
      <c r="A151" t="s">
        <v>248</v>
      </c>
      <c r="B151" t="s">
        <v>305</v>
      </c>
      <c r="C151" t="s">
        <v>250</v>
      </c>
      <c r="D151" t="s">
        <v>306</v>
      </c>
      <c r="E151">
        <v>1</v>
      </c>
      <c r="F151" t="s">
        <v>187</v>
      </c>
      <c r="G151" t="s">
        <v>291</v>
      </c>
      <c r="I151">
        <v>1</v>
      </c>
      <c r="N151" t="s">
        <v>304</v>
      </c>
      <c r="O151" t="s">
        <v>291</v>
      </c>
      <c r="P151">
        <v>12</v>
      </c>
      <c r="Q151">
        <v>144</v>
      </c>
      <c r="R151">
        <v>701</v>
      </c>
      <c r="S151">
        <v>701</v>
      </c>
      <c r="T151">
        <v>701</v>
      </c>
      <c r="AH151">
        <v>701</v>
      </c>
      <c r="AI151">
        <v>701</v>
      </c>
      <c r="AJ151">
        <v>701</v>
      </c>
      <c r="AX151">
        <v>701</v>
      </c>
      <c r="AY151">
        <v>701</v>
      </c>
      <c r="BN151">
        <v>701</v>
      </c>
      <c r="BO151">
        <v>701</v>
      </c>
      <c r="BP151">
        <v>701</v>
      </c>
      <c r="CF151">
        <v>701</v>
      </c>
    </row>
    <row r="152" spans="1:87" hidden="1" x14ac:dyDescent="0.3">
      <c r="A152" t="s">
        <v>248</v>
      </c>
      <c r="B152" t="s">
        <v>305</v>
      </c>
      <c r="C152" t="s">
        <v>250</v>
      </c>
      <c r="D152" t="s">
        <v>306</v>
      </c>
      <c r="E152">
        <v>1</v>
      </c>
      <c r="F152" t="s">
        <v>125</v>
      </c>
      <c r="G152" t="s">
        <v>293</v>
      </c>
      <c r="H152">
        <v>1</v>
      </c>
      <c r="N152" t="s">
        <v>270</v>
      </c>
      <c r="O152" t="s">
        <v>293</v>
      </c>
      <c r="P152">
        <v>2</v>
      </c>
      <c r="Q152">
        <v>24</v>
      </c>
      <c r="U152">
        <v>701</v>
      </c>
      <c r="AK152">
        <v>701</v>
      </c>
    </row>
    <row r="153" spans="1:87" hidden="1" x14ac:dyDescent="0.3">
      <c r="A153" t="s">
        <v>248</v>
      </c>
      <c r="B153" t="s">
        <v>305</v>
      </c>
      <c r="C153" t="s">
        <v>250</v>
      </c>
      <c r="D153" t="s">
        <v>306</v>
      </c>
      <c r="E153">
        <v>1</v>
      </c>
      <c r="F153" t="s">
        <v>182</v>
      </c>
      <c r="G153" t="s">
        <v>294</v>
      </c>
      <c r="H153">
        <v>1</v>
      </c>
      <c r="N153" t="s">
        <v>270</v>
      </c>
      <c r="O153" t="s">
        <v>294</v>
      </c>
      <c r="P153">
        <v>2</v>
      </c>
      <c r="Q153">
        <v>24</v>
      </c>
      <c r="BQ153">
        <v>701</v>
      </c>
      <c r="CG153">
        <v>701</v>
      </c>
    </row>
    <row r="154" spans="1:87" hidden="1" x14ac:dyDescent="0.3">
      <c r="A154" t="s">
        <v>248</v>
      </c>
      <c r="B154" t="s">
        <v>305</v>
      </c>
      <c r="C154" t="s">
        <v>250</v>
      </c>
      <c r="D154" t="s">
        <v>306</v>
      </c>
      <c r="E154">
        <v>1</v>
      </c>
      <c r="F154" t="s">
        <v>227</v>
      </c>
      <c r="G154" t="s">
        <v>295</v>
      </c>
      <c r="J154">
        <v>1</v>
      </c>
      <c r="N154" t="s">
        <v>301</v>
      </c>
      <c r="O154" t="s">
        <v>295</v>
      </c>
      <c r="P154">
        <v>8</v>
      </c>
      <c r="Q154">
        <v>96</v>
      </c>
      <c r="V154">
        <v>701</v>
      </c>
      <c r="W154">
        <v>701</v>
      </c>
      <c r="AL154">
        <v>701</v>
      </c>
      <c r="AM154">
        <v>701</v>
      </c>
      <c r="BR154">
        <v>701</v>
      </c>
      <c r="BS154">
        <v>701</v>
      </c>
      <c r="CH154">
        <v>701</v>
      </c>
      <c r="CI154">
        <v>701</v>
      </c>
    </row>
    <row r="155" spans="1:87" hidden="1" x14ac:dyDescent="0.3">
      <c r="A155" t="s">
        <v>248</v>
      </c>
      <c r="B155" t="s">
        <v>305</v>
      </c>
      <c r="C155" t="s">
        <v>250</v>
      </c>
      <c r="D155" t="s">
        <v>306</v>
      </c>
      <c r="E155">
        <v>1</v>
      </c>
      <c r="F155" t="s">
        <v>111</v>
      </c>
      <c r="G155" t="s">
        <v>298</v>
      </c>
      <c r="H155">
        <v>1</v>
      </c>
      <c r="I155">
        <v>1</v>
      </c>
      <c r="J155">
        <v>1</v>
      </c>
      <c r="K155">
        <v>1</v>
      </c>
      <c r="N155" t="s">
        <v>271</v>
      </c>
      <c r="O155" t="s">
        <v>298</v>
      </c>
      <c r="P155">
        <v>2</v>
      </c>
      <c r="Q155">
        <v>24</v>
      </c>
      <c r="AZ155">
        <v>701</v>
      </c>
      <c r="BA155">
        <v>701</v>
      </c>
    </row>
    <row r="156" spans="1:87" hidden="1" x14ac:dyDescent="0.3">
      <c r="A156" t="s">
        <v>248</v>
      </c>
      <c r="B156" t="s">
        <v>305</v>
      </c>
      <c r="C156" t="s">
        <v>250</v>
      </c>
      <c r="D156" t="s">
        <v>306</v>
      </c>
      <c r="E156">
        <v>1</v>
      </c>
      <c r="F156" t="s">
        <v>138</v>
      </c>
      <c r="G156" t="s">
        <v>302</v>
      </c>
      <c r="H156">
        <v>1</v>
      </c>
      <c r="I156">
        <v>1</v>
      </c>
      <c r="J156">
        <v>1</v>
      </c>
      <c r="K156">
        <v>1</v>
      </c>
      <c r="N156" t="s">
        <v>303</v>
      </c>
      <c r="O156" t="s">
        <v>302</v>
      </c>
      <c r="P156">
        <v>2</v>
      </c>
      <c r="Q156">
        <v>24</v>
      </c>
      <c r="BB156">
        <v>701</v>
      </c>
      <c r="BC156">
        <v>701</v>
      </c>
    </row>
    <row r="157" spans="1:87" hidden="1" x14ac:dyDescent="0.3">
      <c r="A157" t="s">
        <v>248</v>
      </c>
      <c r="B157" t="s">
        <v>305</v>
      </c>
      <c r="C157" t="s">
        <v>250</v>
      </c>
      <c r="D157" t="s">
        <v>306</v>
      </c>
      <c r="E157">
        <v>1</v>
      </c>
      <c r="F157" t="s">
        <v>113</v>
      </c>
      <c r="G157" t="s">
        <v>261</v>
      </c>
      <c r="H157">
        <v>1</v>
      </c>
      <c r="N157" t="s">
        <v>307</v>
      </c>
      <c r="O157" t="s">
        <v>261</v>
      </c>
      <c r="P157">
        <v>2</v>
      </c>
      <c r="Q157">
        <v>24</v>
      </c>
      <c r="CD157">
        <v>701</v>
      </c>
      <c r="CE157">
        <v>701</v>
      </c>
    </row>
    <row r="158" spans="1:87" hidden="1" x14ac:dyDescent="0.3">
      <c r="A158" t="s">
        <v>248</v>
      </c>
      <c r="B158" t="s">
        <v>308</v>
      </c>
      <c r="C158" t="s">
        <v>250</v>
      </c>
      <c r="D158" t="s">
        <v>309</v>
      </c>
      <c r="E158">
        <v>1</v>
      </c>
      <c r="F158" t="s">
        <v>227</v>
      </c>
      <c r="G158" t="s">
        <v>295</v>
      </c>
      <c r="J158">
        <v>1</v>
      </c>
      <c r="N158" t="s">
        <v>254</v>
      </c>
      <c r="O158" t="s">
        <v>295</v>
      </c>
      <c r="P158">
        <v>10</v>
      </c>
      <c r="Q158">
        <v>120</v>
      </c>
      <c r="R158">
        <v>706</v>
      </c>
      <c r="S158">
        <v>706</v>
      </c>
      <c r="AH158">
        <v>706</v>
      </c>
      <c r="AI158">
        <v>706</v>
      </c>
      <c r="AX158">
        <v>706</v>
      </c>
      <c r="AY158">
        <v>706</v>
      </c>
      <c r="BN158">
        <v>706</v>
      </c>
      <c r="BO158">
        <v>706</v>
      </c>
      <c r="CD158">
        <v>706</v>
      </c>
      <c r="CE158">
        <v>706</v>
      </c>
    </row>
    <row r="159" spans="1:87" hidden="1" x14ac:dyDescent="0.3">
      <c r="A159" t="s">
        <v>248</v>
      </c>
      <c r="B159" t="s">
        <v>308</v>
      </c>
      <c r="C159" t="s">
        <v>250</v>
      </c>
      <c r="D159" t="s">
        <v>309</v>
      </c>
      <c r="E159">
        <v>1</v>
      </c>
      <c r="F159" t="s">
        <v>125</v>
      </c>
      <c r="G159" t="s">
        <v>293</v>
      </c>
      <c r="H159">
        <v>1</v>
      </c>
      <c r="N159" t="s">
        <v>254</v>
      </c>
      <c r="O159" t="s">
        <v>293</v>
      </c>
      <c r="P159">
        <v>2</v>
      </c>
      <c r="Q159">
        <v>24</v>
      </c>
      <c r="AJ159">
        <v>706</v>
      </c>
      <c r="AZ159">
        <v>706</v>
      </c>
    </row>
    <row r="160" spans="1:87" hidden="1" x14ac:dyDescent="0.3">
      <c r="A160" t="s">
        <v>248</v>
      </c>
      <c r="B160" t="s">
        <v>308</v>
      </c>
      <c r="C160" t="s">
        <v>250</v>
      </c>
      <c r="D160" t="s">
        <v>309</v>
      </c>
      <c r="E160">
        <v>1</v>
      </c>
      <c r="F160" t="s">
        <v>182</v>
      </c>
      <c r="G160" t="s">
        <v>294</v>
      </c>
      <c r="H160">
        <v>1</v>
      </c>
      <c r="N160" t="s">
        <v>254</v>
      </c>
      <c r="O160" t="s">
        <v>294</v>
      </c>
      <c r="P160">
        <v>2</v>
      </c>
      <c r="Q160">
        <v>24</v>
      </c>
      <c r="BP160">
        <v>706</v>
      </c>
      <c r="CF160">
        <v>706</v>
      </c>
    </row>
    <row r="161" spans="1:91" hidden="1" x14ac:dyDescent="0.3">
      <c r="A161" t="s">
        <v>248</v>
      </c>
      <c r="B161" t="s">
        <v>308</v>
      </c>
      <c r="C161" t="s">
        <v>250</v>
      </c>
      <c r="D161" t="s">
        <v>309</v>
      </c>
      <c r="E161">
        <v>1</v>
      </c>
      <c r="F161" t="s">
        <v>187</v>
      </c>
      <c r="G161" t="s">
        <v>291</v>
      </c>
      <c r="I161">
        <v>1</v>
      </c>
      <c r="N161" t="s">
        <v>310</v>
      </c>
      <c r="O161" t="s">
        <v>291</v>
      </c>
      <c r="P161">
        <v>10</v>
      </c>
      <c r="Q161">
        <v>120</v>
      </c>
      <c r="AK161">
        <v>706</v>
      </c>
      <c r="BA161">
        <v>706</v>
      </c>
      <c r="BB161">
        <v>706</v>
      </c>
      <c r="BC161">
        <v>706</v>
      </c>
      <c r="BQ161">
        <v>706</v>
      </c>
      <c r="BR161">
        <v>706</v>
      </c>
      <c r="BS161">
        <v>706</v>
      </c>
      <c r="CG161">
        <v>706</v>
      </c>
      <c r="CH161">
        <v>706</v>
      </c>
      <c r="CI161">
        <v>706</v>
      </c>
    </row>
    <row r="162" spans="1:91" hidden="1" x14ac:dyDescent="0.3">
      <c r="A162" t="s">
        <v>248</v>
      </c>
      <c r="B162" t="s">
        <v>308</v>
      </c>
      <c r="C162" t="s">
        <v>250</v>
      </c>
      <c r="D162" t="s">
        <v>309</v>
      </c>
      <c r="E162">
        <v>1</v>
      </c>
      <c r="F162" t="s">
        <v>111</v>
      </c>
      <c r="G162" t="s">
        <v>298</v>
      </c>
      <c r="H162">
        <v>1</v>
      </c>
      <c r="I162">
        <v>1</v>
      </c>
      <c r="J162">
        <v>1</v>
      </c>
      <c r="K162">
        <v>1</v>
      </c>
      <c r="N162" t="s">
        <v>271</v>
      </c>
      <c r="O162" t="s">
        <v>298</v>
      </c>
      <c r="P162">
        <v>2</v>
      </c>
      <c r="Q162">
        <v>24</v>
      </c>
      <c r="T162">
        <v>706</v>
      </c>
      <c r="U162">
        <v>706</v>
      </c>
    </row>
    <row r="163" spans="1:91" hidden="1" x14ac:dyDescent="0.3">
      <c r="A163" t="s">
        <v>248</v>
      </c>
      <c r="B163" t="s">
        <v>308</v>
      </c>
      <c r="C163" t="s">
        <v>250</v>
      </c>
      <c r="D163" t="s">
        <v>309</v>
      </c>
      <c r="E163">
        <v>1</v>
      </c>
      <c r="F163" t="s">
        <v>138</v>
      </c>
      <c r="G163" t="s">
        <v>302</v>
      </c>
      <c r="H163">
        <v>1</v>
      </c>
      <c r="I163">
        <v>1</v>
      </c>
      <c r="J163">
        <v>1</v>
      </c>
      <c r="K163">
        <v>1</v>
      </c>
      <c r="N163" t="s">
        <v>303</v>
      </c>
      <c r="O163" t="s">
        <v>302</v>
      </c>
      <c r="P163">
        <v>2</v>
      </c>
      <c r="Q163">
        <v>24</v>
      </c>
      <c r="AL163">
        <v>706</v>
      </c>
      <c r="AM163">
        <v>706</v>
      </c>
    </row>
    <row r="164" spans="1:91" hidden="1" x14ac:dyDescent="0.3">
      <c r="A164" t="s">
        <v>248</v>
      </c>
      <c r="B164" t="s">
        <v>308</v>
      </c>
      <c r="C164" t="s">
        <v>250</v>
      </c>
      <c r="D164" t="s">
        <v>309</v>
      </c>
      <c r="E164">
        <v>1</v>
      </c>
      <c r="F164" t="s">
        <v>113</v>
      </c>
      <c r="G164" t="s">
        <v>261</v>
      </c>
      <c r="H164">
        <v>1</v>
      </c>
      <c r="N164" t="s">
        <v>278</v>
      </c>
      <c r="O164" t="s">
        <v>261</v>
      </c>
      <c r="P164">
        <v>2</v>
      </c>
      <c r="Q164">
        <v>24</v>
      </c>
      <c r="V164">
        <v>706</v>
      </c>
      <c r="W164">
        <v>706</v>
      </c>
    </row>
    <row r="165" spans="1:91" hidden="1" x14ac:dyDescent="0.3">
      <c r="A165" t="s">
        <v>248</v>
      </c>
      <c r="B165" t="s">
        <v>311</v>
      </c>
      <c r="C165" t="s">
        <v>250</v>
      </c>
      <c r="D165" t="s">
        <v>312</v>
      </c>
      <c r="E165">
        <v>1</v>
      </c>
      <c r="F165" t="s">
        <v>187</v>
      </c>
      <c r="G165" t="s">
        <v>291</v>
      </c>
      <c r="I165">
        <v>1</v>
      </c>
      <c r="N165" t="s">
        <v>313</v>
      </c>
      <c r="O165" t="s">
        <v>291</v>
      </c>
      <c r="P165">
        <v>12</v>
      </c>
      <c r="Q165">
        <v>144</v>
      </c>
      <c r="R165">
        <v>806</v>
      </c>
      <c r="S165">
        <v>806</v>
      </c>
      <c r="T165">
        <v>806</v>
      </c>
      <c r="AH165">
        <v>806</v>
      </c>
      <c r="AI165">
        <v>806</v>
      </c>
      <c r="AX165">
        <v>806</v>
      </c>
      <c r="AY165">
        <v>806</v>
      </c>
      <c r="AZ165">
        <v>806</v>
      </c>
      <c r="BN165">
        <v>806</v>
      </c>
      <c r="BO165">
        <v>806</v>
      </c>
      <c r="BP165">
        <v>806</v>
      </c>
      <c r="CF165">
        <v>806</v>
      </c>
    </row>
    <row r="166" spans="1:91" hidden="1" x14ac:dyDescent="0.3">
      <c r="A166" t="s">
        <v>248</v>
      </c>
      <c r="B166" t="s">
        <v>311</v>
      </c>
      <c r="C166" t="s">
        <v>250</v>
      </c>
      <c r="D166" t="s">
        <v>312</v>
      </c>
      <c r="E166">
        <v>1</v>
      </c>
      <c r="F166" t="s">
        <v>125</v>
      </c>
      <c r="G166" t="s">
        <v>293</v>
      </c>
      <c r="H166">
        <v>1</v>
      </c>
      <c r="N166" t="s">
        <v>254</v>
      </c>
      <c r="O166" t="s">
        <v>293</v>
      </c>
      <c r="P166">
        <v>2</v>
      </c>
      <c r="Q166">
        <v>24</v>
      </c>
      <c r="U166">
        <v>806</v>
      </c>
      <c r="BA166">
        <v>806</v>
      </c>
    </row>
    <row r="167" spans="1:91" hidden="1" x14ac:dyDescent="0.3">
      <c r="A167" t="s">
        <v>248</v>
      </c>
      <c r="B167" t="s">
        <v>311</v>
      </c>
      <c r="C167" t="s">
        <v>250</v>
      </c>
      <c r="D167" t="s">
        <v>312</v>
      </c>
      <c r="E167">
        <v>1</v>
      </c>
      <c r="F167" t="s">
        <v>182</v>
      </c>
      <c r="G167" t="s">
        <v>294</v>
      </c>
      <c r="H167">
        <v>1</v>
      </c>
      <c r="N167" t="s">
        <v>254</v>
      </c>
      <c r="O167" t="s">
        <v>294</v>
      </c>
      <c r="P167">
        <v>2</v>
      </c>
      <c r="Q167">
        <v>24</v>
      </c>
      <c r="BQ167">
        <v>806</v>
      </c>
      <c r="CG167">
        <v>806</v>
      </c>
    </row>
    <row r="168" spans="1:91" hidden="1" x14ac:dyDescent="0.3">
      <c r="A168" t="s">
        <v>248</v>
      </c>
      <c r="B168" t="s">
        <v>311</v>
      </c>
      <c r="C168" t="s">
        <v>250</v>
      </c>
      <c r="D168" t="s">
        <v>312</v>
      </c>
      <c r="E168">
        <v>1</v>
      </c>
      <c r="F168" t="s">
        <v>227</v>
      </c>
      <c r="G168" t="s">
        <v>295</v>
      </c>
      <c r="J168">
        <v>1</v>
      </c>
      <c r="N168" t="s">
        <v>271</v>
      </c>
      <c r="O168" t="s">
        <v>295</v>
      </c>
      <c r="P168">
        <v>8</v>
      </c>
      <c r="Q168">
        <v>96</v>
      </c>
      <c r="V168">
        <v>806</v>
      </c>
      <c r="W168">
        <v>806</v>
      </c>
      <c r="AL168">
        <v>806</v>
      </c>
      <c r="AM168">
        <v>806</v>
      </c>
      <c r="BR168">
        <v>806</v>
      </c>
      <c r="BS168">
        <v>806</v>
      </c>
      <c r="CH168">
        <v>806</v>
      </c>
      <c r="CI168">
        <v>806</v>
      </c>
    </row>
    <row r="169" spans="1:91" hidden="1" x14ac:dyDescent="0.3">
      <c r="A169" t="s">
        <v>248</v>
      </c>
      <c r="B169" t="s">
        <v>311</v>
      </c>
      <c r="C169" t="s">
        <v>250</v>
      </c>
      <c r="D169" t="s">
        <v>312</v>
      </c>
      <c r="E169">
        <v>1</v>
      </c>
      <c r="F169" t="s">
        <v>111</v>
      </c>
      <c r="G169" t="s">
        <v>298</v>
      </c>
      <c r="H169">
        <v>1</v>
      </c>
      <c r="I169">
        <v>1</v>
      </c>
      <c r="J169">
        <v>1</v>
      </c>
      <c r="K169">
        <v>1</v>
      </c>
      <c r="N169" t="s">
        <v>271</v>
      </c>
      <c r="O169" t="s">
        <v>298</v>
      </c>
      <c r="P169">
        <v>2</v>
      </c>
      <c r="Q169">
        <v>24</v>
      </c>
      <c r="AJ169">
        <v>806</v>
      </c>
      <c r="AK169">
        <v>806</v>
      </c>
    </row>
    <row r="170" spans="1:91" hidden="1" x14ac:dyDescent="0.3">
      <c r="A170" t="s">
        <v>248</v>
      </c>
      <c r="B170" t="s">
        <v>311</v>
      </c>
      <c r="C170" t="s">
        <v>250</v>
      </c>
      <c r="D170" t="s">
        <v>312</v>
      </c>
      <c r="E170">
        <v>1</v>
      </c>
      <c r="F170" t="s">
        <v>246</v>
      </c>
      <c r="G170" t="s">
        <v>296</v>
      </c>
      <c r="H170">
        <v>1</v>
      </c>
      <c r="I170">
        <v>1</v>
      </c>
      <c r="J170">
        <v>1</v>
      </c>
      <c r="K170">
        <v>1</v>
      </c>
      <c r="N170" t="s">
        <v>292</v>
      </c>
      <c r="O170" t="s">
        <v>296</v>
      </c>
      <c r="P170">
        <v>2</v>
      </c>
      <c r="Q170">
        <v>24</v>
      </c>
      <c r="CD170">
        <v>806</v>
      </c>
      <c r="CE170">
        <v>806</v>
      </c>
    </row>
    <row r="171" spans="1:91" hidden="1" x14ac:dyDescent="0.3">
      <c r="A171" t="s">
        <v>248</v>
      </c>
      <c r="B171" t="s">
        <v>311</v>
      </c>
      <c r="C171" t="s">
        <v>250</v>
      </c>
      <c r="D171" t="s">
        <v>312</v>
      </c>
      <c r="E171">
        <v>1</v>
      </c>
      <c r="F171" t="s">
        <v>113</v>
      </c>
      <c r="G171" t="s">
        <v>261</v>
      </c>
      <c r="H171">
        <v>1</v>
      </c>
      <c r="N171" t="s">
        <v>274</v>
      </c>
      <c r="O171" t="s">
        <v>261</v>
      </c>
      <c r="P171">
        <v>2</v>
      </c>
      <c r="Q171">
        <v>24</v>
      </c>
      <c r="BB171">
        <v>806</v>
      </c>
      <c r="BC171">
        <v>806</v>
      </c>
    </row>
    <row r="172" spans="1:91" hidden="1" x14ac:dyDescent="0.3">
      <c r="A172" t="s">
        <v>248</v>
      </c>
      <c r="B172" t="s">
        <v>314</v>
      </c>
      <c r="C172" t="s">
        <v>250</v>
      </c>
      <c r="D172" t="s">
        <v>315</v>
      </c>
      <c r="E172">
        <v>1</v>
      </c>
      <c r="F172" t="s">
        <v>227</v>
      </c>
      <c r="G172" t="s">
        <v>295</v>
      </c>
      <c r="J172">
        <v>1</v>
      </c>
      <c r="N172" t="s">
        <v>301</v>
      </c>
      <c r="O172" t="s">
        <v>295</v>
      </c>
      <c r="P172">
        <v>8</v>
      </c>
      <c r="Q172">
        <v>96</v>
      </c>
      <c r="X172">
        <v>702</v>
      </c>
      <c r="Y172">
        <v>702</v>
      </c>
      <c r="AN172">
        <v>702</v>
      </c>
      <c r="AO172">
        <v>702</v>
      </c>
      <c r="BD172">
        <v>702</v>
      </c>
      <c r="BE172">
        <v>702</v>
      </c>
      <c r="CJ172">
        <v>702</v>
      </c>
      <c r="CK172">
        <v>702</v>
      </c>
    </row>
    <row r="173" spans="1:91" hidden="1" x14ac:dyDescent="0.3">
      <c r="A173" t="s">
        <v>248</v>
      </c>
      <c r="B173" t="s">
        <v>314</v>
      </c>
      <c r="C173" t="s">
        <v>250</v>
      </c>
      <c r="D173" t="s">
        <v>315</v>
      </c>
      <c r="E173">
        <v>1</v>
      </c>
      <c r="F173" t="s">
        <v>125</v>
      </c>
      <c r="G173" t="s">
        <v>293</v>
      </c>
      <c r="H173">
        <v>1</v>
      </c>
      <c r="N173" t="s">
        <v>287</v>
      </c>
      <c r="O173" t="s">
        <v>293</v>
      </c>
      <c r="P173">
        <v>3</v>
      </c>
      <c r="Q173">
        <v>24</v>
      </c>
      <c r="Z173">
        <v>702</v>
      </c>
      <c r="AP173">
        <v>702</v>
      </c>
      <c r="BV173">
        <v>702</v>
      </c>
    </row>
    <row r="174" spans="1:91" hidden="1" x14ac:dyDescent="0.3">
      <c r="A174" t="s">
        <v>248</v>
      </c>
      <c r="B174" t="s">
        <v>314</v>
      </c>
      <c r="C174" t="s">
        <v>250</v>
      </c>
      <c r="D174" t="s">
        <v>315</v>
      </c>
      <c r="E174">
        <v>1</v>
      </c>
      <c r="F174" t="s">
        <v>182</v>
      </c>
      <c r="G174" t="s">
        <v>294</v>
      </c>
      <c r="H174">
        <v>1</v>
      </c>
      <c r="N174" t="s">
        <v>287</v>
      </c>
      <c r="O174" t="s">
        <v>294</v>
      </c>
      <c r="P174">
        <v>2</v>
      </c>
      <c r="Q174">
        <v>24</v>
      </c>
      <c r="BF174">
        <v>702</v>
      </c>
      <c r="CL174">
        <v>702</v>
      </c>
    </row>
    <row r="175" spans="1:91" hidden="1" x14ac:dyDescent="0.3">
      <c r="A175" t="s">
        <v>248</v>
      </c>
      <c r="B175" t="s">
        <v>314</v>
      </c>
      <c r="C175" t="s">
        <v>250</v>
      </c>
      <c r="D175" t="s">
        <v>315</v>
      </c>
      <c r="E175">
        <v>1</v>
      </c>
      <c r="F175" t="s">
        <v>187</v>
      </c>
      <c r="G175" t="s">
        <v>291</v>
      </c>
      <c r="I175">
        <v>1</v>
      </c>
      <c r="N175" t="s">
        <v>287</v>
      </c>
      <c r="O175" t="s">
        <v>291</v>
      </c>
      <c r="P175">
        <v>11</v>
      </c>
      <c r="Q175">
        <v>144</v>
      </c>
      <c r="AA175">
        <v>702</v>
      </c>
      <c r="AB175">
        <v>702</v>
      </c>
      <c r="AC175">
        <v>702</v>
      </c>
      <c r="AQ175">
        <v>702</v>
      </c>
      <c r="AR175">
        <v>702</v>
      </c>
      <c r="AS175">
        <v>702</v>
      </c>
      <c r="BG175">
        <v>702</v>
      </c>
      <c r="BH175">
        <v>702</v>
      </c>
      <c r="BI175">
        <v>702</v>
      </c>
      <c r="BW175">
        <v>702</v>
      </c>
      <c r="CM175">
        <v>702</v>
      </c>
    </row>
    <row r="176" spans="1:91" hidden="1" x14ac:dyDescent="0.3">
      <c r="A176" t="s">
        <v>248</v>
      </c>
      <c r="B176" t="s">
        <v>314</v>
      </c>
      <c r="C176" t="s">
        <v>250</v>
      </c>
      <c r="D176" t="s">
        <v>315</v>
      </c>
      <c r="E176">
        <v>1</v>
      </c>
      <c r="F176" t="s">
        <v>111</v>
      </c>
      <c r="G176" t="s">
        <v>298</v>
      </c>
      <c r="H176">
        <v>1</v>
      </c>
      <c r="I176">
        <v>1</v>
      </c>
      <c r="J176">
        <v>1</v>
      </c>
      <c r="K176">
        <v>1</v>
      </c>
      <c r="N176" t="s">
        <v>325</v>
      </c>
      <c r="O176" t="s">
        <v>298</v>
      </c>
      <c r="P176">
        <v>2</v>
      </c>
      <c r="Q176">
        <v>24</v>
      </c>
      <c r="BT176">
        <v>702</v>
      </c>
      <c r="BU176">
        <v>702</v>
      </c>
    </row>
    <row r="177" spans="1:93" hidden="1" x14ac:dyDescent="0.3">
      <c r="A177" t="s">
        <v>248</v>
      </c>
      <c r="B177" t="s">
        <v>314</v>
      </c>
      <c r="C177" t="s">
        <v>250</v>
      </c>
      <c r="D177" t="s">
        <v>315</v>
      </c>
      <c r="E177">
        <v>1</v>
      </c>
      <c r="F177" t="s">
        <v>138</v>
      </c>
      <c r="G177" t="s">
        <v>302</v>
      </c>
      <c r="H177">
        <v>1</v>
      </c>
      <c r="I177">
        <v>1</v>
      </c>
      <c r="J177">
        <v>1</v>
      </c>
      <c r="K177">
        <v>1</v>
      </c>
      <c r="N177" t="s">
        <v>316</v>
      </c>
      <c r="O177" t="s">
        <v>302</v>
      </c>
      <c r="P177">
        <v>2</v>
      </c>
      <c r="Q177">
        <v>24</v>
      </c>
      <c r="CN177">
        <v>702</v>
      </c>
      <c r="CO177">
        <v>702</v>
      </c>
    </row>
    <row r="178" spans="1:93" hidden="1" x14ac:dyDescent="0.3">
      <c r="A178" t="s">
        <v>248</v>
      </c>
      <c r="B178" t="s">
        <v>314</v>
      </c>
      <c r="C178" t="s">
        <v>250</v>
      </c>
      <c r="D178" t="s">
        <v>315</v>
      </c>
      <c r="E178">
        <v>1</v>
      </c>
      <c r="F178" t="s">
        <v>113</v>
      </c>
      <c r="G178" t="s">
        <v>261</v>
      </c>
      <c r="H178">
        <v>1</v>
      </c>
      <c r="N178" t="s">
        <v>262</v>
      </c>
      <c r="O178" t="s">
        <v>261</v>
      </c>
      <c r="P178">
        <v>2</v>
      </c>
      <c r="Q178">
        <v>24</v>
      </c>
      <c r="BX178">
        <v>702</v>
      </c>
      <c r="BY178">
        <v>702</v>
      </c>
    </row>
    <row r="179" spans="1:93" hidden="1" x14ac:dyDescent="0.3">
      <c r="A179" t="s">
        <v>248</v>
      </c>
      <c r="B179" t="s">
        <v>317</v>
      </c>
      <c r="C179" t="s">
        <v>250</v>
      </c>
      <c r="D179" t="s">
        <v>318</v>
      </c>
      <c r="E179">
        <v>5</v>
      </c>
      <c r="F179" t="s">
        <v>319</v>
      </c>
      <c r="G179" t="s">
        <v>320</v>
      </c>
      <c r="J179">
        <v>1</v>
      </c>
      <c r="N179" t="s">
        <v>321</v>
      </c>
      <c r="O179" t="s">
        <v>320</v>
      </c>
      <c r="P179">
        <v>13</v>
      </c>
      <c r="Q179">
        <v>156</v>
      </c>
      <c r="R179">
        <v>702</v>
      </c>
      <c r="S179">
        <v>702</v>
      </c>
      <c r="T179">
        <v>702</v>
      </c>
      <c r="AH179">
        <v>702</v>
      </c>
      <c r="AI179">
        <v>702</v>
      </c>
      <c r="AX179">
        <v>702</v>
      </c>
      <c r="AY179">
        <v>702</v>
      </c>
      <c r="AZ179">
        <v>702</v>
      </c>
      <c r="BN179">
        <v>702</v>
      </c>
      <c r="BO179">
        <v>702</v>
      </c>
      <c r="BP179">
        <v>702</v>
      </c>
      <c r="CD179">
        <v>702</v>
      </c>
      <c r="CE179">
        <v>702</v>
      </c>
    </row>
    <row r="180" spans="1:93" hidden="1" x14ac:dyDescent="0.3">
      <c r="A180" t="s">
        <v>248</v>
      </c>
      <c r="B180" t="s">
        <v>317</v>
      </c>
      <c r="C180" t="s">
        <v>250</v>
      </c>
      <c r="D180" t="s">
        <v>318</v>
      </c>
      <c r="E180">
        <v>5</v>
      </c>
      <c r="F180" t="s">
        <v>237</v>
      </c>
      <c r="G180" t="s">
        <v>322</v>
      </c>
      <c r="K180">
        <v>1</v>
      </c>
      <c r="N180" t="s">
        <v>313</v>
      </c>
      <c r="O180" t="s">
        <v>322</v>
      </c>
      <c r="P180">
        <v>11</v>
      </c>
      <c r="Q180">
        <v>132</v>
      </c>
      <c r="U180">
        <v>702</v>
      </c>
      <c r="V180">
        <v>702</v>
      </c>
      <c r="W180">
        <v>702</v>
      </c>
      <c r="AL180">
        <v>702</v>
      </c>
      <c r="AM180">
        <v>702</v>
      </c>
      <c r="BA180">
        <v>702</v>
      </c>
      <c r="BB180">
        <v>702</v>
      </c>
      <c r="BC180">
        <v>702</v>
      </c>
      <c r="BQ180">
        <v>702</v>
      </c>
      <c r="CH180">
        <v>702</v>
      </c>
      <c r="CI180">
        <v>702</v>
      </c>
    </row>
    <row r="181" spans="1:93" hidden="1" x14ac:dyDescent="0.3">
      <c r="A181" t="s">
        <v>248</v>
      </c>
      <c r="B181" t="s">
        <v>317</v>
      </c>
      <c r="C181" t="s">
        <v>250</v>
      </c>
      <c r="D181" t="s">
        <v>318</v>
      </c>
      <c r="E181">
        <v>5</v>
      </c>
      <c r="F181" t="s">
        <v>323</v>
      </c>
      <c r="G181" t="s">
        <v>324</v>
      </c>
      <c r="H181">
        <v>1</v>
      </c>
      <c r="I181">
        <v>1</v>
      </c>
      <c r="J181">
        <v>1</v>
      </c>
      <c r="K181">
        <v>1</v>
      </c>
      <c r="N181" t="s">
        <v>325</v>
      </c>
      <c r="O181" t="s">
        <v>324</v>
      </c>
      <c r="P181">
        <v>2</v>
      </c>
      <c r="Q181">
        <v>24</v>
      </c>
      <c r="CF181">
        <v>702</v>
      </c>
      <c r="CG181">
        <v>702</v>
      </c>
    </row>
    <row r="182" spans="1:93" hidden="1" x14ac:dyDescent="0.3">
      <c r="A182" t="s">
        <v>248</v>
      </c>
      <c r="B182" t="s">
        <v>317</v>
      </c>
      <c r="C182" t="s">
        <v>250</v>
      </c>
      <c r="D182" t="s">
        <v>318</v>
      </c>
      <c r="E182">
        <v>5</v>
      </c>
      <c r="F182" t="s">
        <v>162</v>
      </c>
      <c r="G182" t="s">
        <v>326</v>
      </c>
      <c r="H182">
        <v>1</v>
      </c>
      <c r="I182">
        <v>1</v>
      </c>
      <c r="J182">
        <v>1</v>
      </c>
      <c r="K182">
        <v>1</v>
      </c>
      <c r="N182" t="s">
        <v>316</v>
      </c>
      <c r="O182" t="s">
        <v>326</v>
      </c>
      <c r="P182">
        <v>2</v>
      </c>
      <c r="Q182">
        <v>24</v>
      </c>
      <c r="BR182">
        <v>702</v>
      </c>
      <c r="BS182">
        <v>702</v>
      </c>
    </row>
    <row r="183" spans="1:93" hidden="1" x14ac:dyDescent="0.3">
      <c r="A183" t="s">
        <v>248</v>
      </c>
      <c r="B183" t="s">
        <v>317</v>
      </c>
      <c r="C183" t="s">
        <v>250</v>
      </c>
      <c r="D183" t="s">
        <v>318</v>
      </c>
      <c r="E183">
        <v>5</v>
      </c>
      <c r="F183" t="s">
        <v>113</v>
      </c>
      <c r="G183" t="s">
        <v>261</v>
      </c>
      <c r="L183">
        <v>1</v>
      </c>
      <c r="N183" t="s">
        <v>278</v>
      </c>
      <c r="O183" t="s">
        <v>261</v>
      </c>
      <c r="P183">
        <v>2</v>
      </c>
      <c r="Q183">
        <v>24</v>
      </c>
      <c r="AJ183">
        <v>702</v>
      </c>
      <c r="AK183">
        <v>702</v>
      </c>
    </row>
    <row r="184" spans="1:93" hidden="1" x14ac:dyDescent="0.3">
      <c r="A184" t="s">
        <v>248</v>
      </c>
      <c r="B184" t="s">
        <v>327</v>
      </c>
      <c r="C184" t="s">
        <v>250</v>
      </c>
      <c r="D184" t="s">
        <v>328</v>
      </c>
      <c r="E184">
        <v>5</v>
      </c>
      <c r="F184" t="s">
        <v>237</v>
      </c>
      <c r="G184" t="s">
        <v>322</v>
      </c>
      <c r="K184">
        <v>1</v>
      </c>
      <c r="N184" t="s">
        <v>329</v>
      </c>
      <c r="O184" t="s">
        <v>322</v>
      </c>
      <c r="P184">
        <v>12</v>
      </c>
      <c r="Q184">
        <v>144</v>
      </c>
      <c r="X184">
        <v>704</v>
      </c>
      <c r="Y184">
        <v>704</v>
      </c>
      <c r="Z184">
        <v>704</v>
      </c>
      <c r="AN184">
        <v>704</v>
      </c>
      <c r="AO184">
        <v>704</v>
      </c>
      <c r="BD184">
        <v>704</v>
      </c>
      <c r="BE184">
        <v>704</v>
      </c>
      <c r="BF184">
        <v>704</v>
      </c>
      <c r="BT184">
        <v>704</v>
      </c>
      <c r="BU184">
        <v>704</v>
      </c>
      <c r="CJ184">
        <v>704</v>
      </c>
      <c r="CK184">
        <v>704</v>
      </c>
    </row>
    <row r="185" spans="1:93" hidden="1" x14ac:dyDescent="0.3">
      <c r="A185" t="s">
        <v>248</v>
      </c>
      <c r="B185" t="s">
        <v>327</v>
      </c>
      <c r="C185" t="s">
        <v>250</v>
      </c>
      <c r="D185" t="s">
        <v>328</v>
      </c>
      <c r="E185">
        <v>5</v>
      </c>
      <c r="F185" t="s">
        <v>319</v>
      </c>
      <c r="G185" t="s">
        <v>320</v>
      </c>
      <c r="J185">
        <v>1</v>
      </c>
      <c r="N185" t="s">
        <v>330</v>
      </c>
      <c r="O185" t="s">
        <v>320</v>
      </c>
      <c r="P185">
        <v>12</v>
      </c>
      <c r="Q185">
        <v>144</v>
      </c>
      <c r="AA185">
        <v>704</v>
      </c>
      <c r="AB185">
        <v>704</v>
      </c>
      <c r="AC185">
        <v>704</v>
      </c>
      <c r="AR185">
        <v>704</v>
      </c>
      <c r="AS185">
        <v>704</v>
      </c>
      <c r="BG185">
        <v>704</v>
      </c>
      <c r="BH185">
        <v>704</v>
      </c>
      <c r="BI185">
        <v>704</v>
      </c>
      <c r="BX185">
        <v>704</v>
      </c>
      <c r="BY185">
        <v>704</v>
      </c>
      <c r="CN185">
        <v>704</v>
      </c>
      <c r="CO185">
        <v>704</v>
      </c>
    </row>
    <row r="186" spans="1:93" hidden="1" x14ac:dyDescent="0.3">
      <c r="A186" t="s">
        <v>248</v>
      </c>
      <c r="B186" t="s">
        <v>327</v>
      </c>
      <c r="C186" t="s">
        <v>250</v>
      </c>
      <c r="D186" t="s">
        <v>328</v>
      </c>
      <c r="E186">
        <v>5</v>
      </c>
      <c r="F186" t="s">
        <v>323</v>
      </c>
      <c r="G186" t="s">
        <v>324</v>
      </c>
      <c r="H186">
        <v>1</v>
      </c>
      <c r="I186">
        <v>1</v>
      </c>
      <c r="J186">
        <v>1</v>
      </c>
      <c r="K186">
        <v>1</v>
      </c>
      <c r="N186" t="s">
        <v>325</v>
      </c>
      <c r="O186" t="s">
        <v>324</v>
      </c>
      <c r="P186">
        <v>2</v>
      </c>
      <c r="Q186">
        <v>24</v>
      </c>
      <c r="AP186">
        <v>704</v>
      </c>
      <c r="AQ186">
        <v>704</v>
      </c>
    </row>
    <row r="187" spans="1:93" hidden="1" x14ac:dyDescent="0.3">
      <c r="A187" t="s">
        <v>248</v>
      </c>
      <c r="B187" t="s">
        <v>327</v>
      </c>
      <c r="C187" t="s">
        <v>250</v>
      </c>
      <c r="D187" t="s">
        <v>328</v>
      </c>
      <c r="E187">
        <v>5</v>
      </c>
      <c r="F187" t="s">
        <v>162</v>
      </c>
      <c r="G187" t="s">
        <v>326</v>
      </c>
      <c r="H187">
        <v>1</v>
      </c>
      <c r="I187">
        <v>1</v>
      </c>
      <c r="J187">
        <v>1</v>
      </c>
      <c r="K187">
        <v>1</v>
      </c>
      <c r="N187" t="s">
        <v>316</v>
      </c>
      <c r="O187" t="s">
        <v>326</v>
      </c>
      <c r="P187">
        <v>2</v>
      </c>
      <c r="Q187">
        <v>24</v>
      </c>
      <c r="CL187">
        <v>704</v>
      </c>
      <c r="CM187">
        <v>704</v>
      </c>
    </row>
    <row r="188" spans="1:93" hidden="1" x14ac:dyDescent="0.3">
      <c r="A188" t="s">
        <v>248</v>
      </c>
      <c r="B188" t="s">
        <v>327</v>
      </c>
      <c r="C188" t="s">
        <v>250</v>
      </c>
      <c r="D188" t="s">
        <v>328</v>
      </c>
      <c r="E188">
        <v>5</v>
      </c>
      <c r="F188" t="s">
        <v>113</v>
      </c>
      <c r="G188" t="s">
        <v>261</v>
      </c>
      <c r="L188">
        <v>1</v>
      </c>
      <c r="N188" t="s">
        <v>262</v>
      </c>
      <c r="O188" t="s">
        <v>261</v>
      </c>
      <c r="P188">
        <v>2</v>
      </c>
      <c r="Q188">
        <v>24</v>
      </c>
      <c r="BV188">
        <v>704</v>
      </c>
      <c r="BW188">
        <v>704</v>
      </c>
    </row>
    <row r="189" spans="1:93" hidden="1" x14ac:dyDescent="0.3">
      <c r="A189" t="s">
        <v>248</v>
      </c>
      <c r="B189" t="s">
        <v>331</v>
      </c>
      <c r="C189" t="s">
        <v>250</v>
      </c>
      <c r="D189" t="s">
        <v>332</v>
      </c>
      <c r="E189">
        <v>4</v>
      </c>
      <c r="F189" t="s">
        <v>333</v>
      </c>
      <c r="G189" t="s">
        <v>334</v>
      </c>
      <c r="H189">
        <v>1</v>
      </c>
      <c r="N189" t="s">
        <v>335</v>
      </c>
      <c r="O189" t="s">
        <v>334</v>
      </c>
      <c r="P189">
        <v>13</v>
      </c>
      <c r="Q189">
        <v>156</v>
      </c>
      <c r="R189">
        <v>805</v>
      </c>
      <c r="S189">
        <v>805</v>
      </c>
      <c r="AH189">
        <v>805</v>
      </c>
      <c r="AI189">
        <v>805</v>
      </c>
      <c r="AX189">
        <v>805</v>
      </c>
      <c r="AY189">
        <v>805</v>
      </c>
      <c r="AZ189">
        <v>805</v>
      </c>
      <c r="BN189">
        <v>805</v>
      </c>
      <c r="BO189">
        <v>805</v>
      </c>
      <c r="BP189">
        <v>805</v>
      </c>
      <c r="CD189">
        <v>805</v>
      </c>
      <c r="CE189">
        <v>805</v>
      </c>
      <c r="CF189">
        <v>805</v>
      </c>
    </row>
    <row r="190" spans="1:93" hidden="1" x14ac:dyDescent="0.3">
      <c r="A190" t="s">
        <v>248</v>
      </c>
      <c r="B190" t="s">
        <v>331</v>
      </c>
      <c r="C190" t="s">
        <v>250</v>
      </c>
      <c r="D190" t="s">
        <v>332</v>
      </c>
      <c r="E190">
        <v>4</v>
      </c>
      <c r="F190" t="s">
        <v>176</v>
      </c>
      <c r="G190" t="s">
        <v>336</v>
      </c>
      <c r="I190">
        <v>1</v>
      </c>
      <c r="N190" t="s">
        <v>321</v>
      </c>
      <c r="O190" t="s">
        <v>336</v>
      </c>
      <c r="P190">
        <v>11</v>
      </c>
      <c r="Q190">
        <v>132</v>
      </c>
      <c r="V190">
        <v>805</v>
      </c>
      <c r="W190">
        <v>805</v>
      </c>
      <c r="AL190">
        <v>805</v>
      </c>
      <c r="AM190">
        <v>805</v>
      </c>
      <c r="BA190">
        <v>805</v>
      </c>
      <c r="BB190">
        <v>805</v>
      </c>
      <c r="BC190">
        <v>805</v>
      </c>
      <c r="BQ190">
        <v>805</v>
      </c>
      <c r="CG190">
        <v>805</v>
      </c>
      <c r="CH190">
        <v>805</v>
      </c>
      <c r="CI190">
        <v>805</v>
      </c>
    </row>
    <row r="191" spans="1:93" hidden="1" x14ac:dyDescent="0.3">
      <c r="A191" t="s">
        <v>248</v>
      </c>
      <c r="B191" t="s">
        <v>331</v>
      </c>
      <c r="C191" t="s">
        <v>250</v>
      </c>
      <c r="D191" t="s">
        <v>332</v>
      </c>
      <c r="E191">
        <v>4</v>
      </c>
      <c r="F191" t="s">
        <v>323</v>
      </c>
      <c r="G191" t="s">
        <v>324</v>
      </c>
      <c r="H191">
        <v>1</v>
      </c>
      <c r="I191">
        <v>1</v>
      </c>
      <c r="J191">
        <v>1</v>
      </c>
      <c r="K191">
        <v>1</v>
      </c>
      <c r="N191" t="s">
        <v>325</v>
      </c>
      <c r="O191" t="s">
        <v>324</v>
      </c>
      <c r="P191">
        <v>2</v>
      </c>
      <c r="Q191">
        <v>24</v>
      </c>
      <c r="T191">
        <v>805</v>
      </c>
      <c r="U191">
        <v>805</v>
      </c>
    </row>
    <row r="192" spans="1:93" hidden="1" x14ac:dyDescent="0.3">
      <c r="A192" t="s">
        <v>248</v>
      </c>
      <c r="B192" t="s">
        <v>331</v>
      </c>
      <c r="C192" t="s">
        <v>250</v>
      </c>
      <c r="D192" t="s">
        <v>332</v>
      </c>
      <c r="E192">
        <v>4</v>
      </c>
      <c r="F192" t="s">
        <v>162</v>
      </c>
      <c r="G192" t="s">
        <v>326</v>
      </c>
      <c r="H192">
        <v>1</v>
      </c>
      <c r="I192">
        <v>1</v>
      </c>
      <c r="J192">
        <v>1</v>
      </c>
      <c r="K192">
        <v>1</v>
      </c>
      <c r="N192" t="s">
        <v>316</v>
      </c>
      <c r="O192" t="s">
        <v>326</v>
      </c>
      <c r="P192">
        <v>2</v>
      </c>
      <c r="Q192">
        <v>24</v>
      </c>
      <c r="AJ192">
        <v>805</v>
      </c>
      <c r="AK192">
        <v>805</v>
      </c>
    </row>
    <row r="193" spans="1:93" hidden="1" x14ac:dyDescent="0.3">
      <c r="A193" t="s">
        <v>248</v>
      </c>
      <c r="B193" t="s">
        <v>331</v>
      </c>
      <c r="C193" t="s">
        <v>250</v>
      </c>
      <c r="D193" t="s">
        <v>332</v>
      </c>
      <c r="E193">
        <v>4</v>
      </c>
      <c r="F193" t="s">
        <v>113</v>
      </c>
      <c r="G193" t="s">
        <v>261</v>
      </c>
      <c r="K193">
        <v>1</v>
      </c>
      <c r="N193" t="s">
        <v>307</v>
      </c>
      <c r="O193" t="s">
        <v>261</v>
      </c>
      <c r="P193">
        <v>2</v>
      </c>
      <c r="Q193">
        <v>24</v>
      </c>
      <c r="BR193">
        <v>805</v>
      </c>
      <c r="BS193">
        <v>805</v>
      </c>
    </row>
    <row r="194" spans="1:93" hidden="1" x14ac:dyDescent="0.3">
      <c r="A194" t="s">
        <v>248</v>
      </c>
      <c r="B194" t="s">
        <v>337</v>
      </c>
      <c r="C194" t="s">
        <v>250</v>
      </c>
      <c r="D194" t="s">
        <v>338</v>
      </c>
      <c r="E194">
        <v>4</v>
      </c>
      <c r="F194" t="s">
        <v>333</v>
      </c>
      <c r="G194" t="s">
        <v>334</v>
      </c>
      <c r="H194">
        <v>1</v>
      </c>
      <c r="N194" t="s">
        <v>339</v>
      </c>
      <c r="O194" t="s">
        <v>334</v>
      </c>
      <c r="P194">
        <v>12</v>
      </c>
      <c r="Q194">
        <v>144</v>
      </c>
      <c r="X194">
        <v>701</v>
      </c>
      <c r="Y194">
        <v>701</v>
      </c>
      <c r="Z194">
        <v>701</v>
      </c>
      <c r="AN194">
        <v>701</v>
      </c>
      <c r="AO194">
        <v>701</v>
      </c>
      <c r="AP194">
        <v>701</v>
      </c>
      <c r="BD194">
        <v>701</v>
      </c>
      <c r="BE194">
        <v>701</v>
      </c>
      <c r="BF194">
        <v>701</v>
      </c>
      <c r="BT194">
        <v>701</v>
      </c>
      <c r="BU194">
        <v>701</v>
      </c>
      <c r="CL194">
        <v>701</v>
      </c>
    </row>
    <row r="195" spans="1:93" hidden="1" x14ac:dyDescent="0.3">
      <c r="A195" t="s">
        <v>248</v>
      </c>
      <c r="B195" t="s">
        <v>337</v>
      </c>
      <c r="C195" t="s">
        <v>250</v>
      </c>
      <c r="D195" t="s">
        <v>338</v>
      </c>
      <c r="E195">
        <v>4</v>
      </c>
      <c r="F195" t="s">
        <v>176</v>
      </c>
      <c r="G195" t="s">
        <v>336</v>
      </c>
      <c r="I195">
        <v>1</v>
      </c>
      <c r="N195" t="s">
        <v>340</v>
      </c>
      <c r="O195" t="s">
        <v>336</v>
      </c>
      <c r="P195">
        <v>12</v>
      </c>
      <c r="Q195">
        <v>144</v>
      </c>
      <c r="AA195">
        <v>701</v>
      </c>
      <c r="AB195">
        <v>701</v>
      </c>
      <c r="AC195">
        <v>701</v>
      </c>
      <c r="AQ195">
        <v>701</v>
      </c>
      <c r="BG195">
        <v>701</v>
      </c>
      <c r="BH195">
        <v>701</v>
      </c>
      <c r="BI195">
        <v>701</v>
      </c>
      <c r="BX195">
        <v>701</v>
      </c>
      <c r="BY195">
        <v>701</v>
      </c>
      <c r="CM195">
        <v>701</v>
      </c>
      <c r="CN195">
        <v>701</v>
      </c>
      <c r="CO195">
        <v>701</v>
      </c>
    </row>
    <row r="196" spans="1:93" hidden="1" x14ac:dyDescent="0.3">
      <c r="A196" t="s">
        <v>248</v>
      </c>
      <c r="B196" t="s">
        <v>337</v>
      </c>
      <c r="C196" t="s">
        <v>250</v>
      </c>
      <c r="D196" t="s">
        <v>338</v>
      </c>
      <c r="E196">
        <v>4</v>
      </c>
      <c r="F196" t="s">
        <v>341</v>
      </c>
      <c r="G196" t="s">
        <v>342</v>
      </c>
      <c r="H196">
        <v>1</v>
      </c>
      <c r="I196">
        <v>1</v>
      </c>
      <c r="J196">
        <v>1</v>
      </c>
      <c r="K196">
        <v>1</v>
      </c>
      <c r="N196" t="s">
        <v>343</v>
      </c>
      <c r="O196" t="s">
        <v>342</v>
      </c>
      <c r="P196">
        <v>2</v>
      </c>
      <c r="Q196">
        <v>24</v>
      </c>
      <c r="CJ196">
        <v>703</v>
      </c>
      <c r="CK196">
        <v>703</v>
      </c>
    </row>
    <row r="197" spans="1:93" hidden="1" x14ac:dyDescent="0.3">
      <c r="A197" t="s">
        <v>248</v>
      </c>
      <c r="B197" t="s">
        <v>337</v>
      </c>
      <c r="C197" t="s">
        <v>250</v>
      </c>
      <c r="D197" t="s">
        <v>338</v>
      </c>
      <c r="E197">
        <v>4</v>
      </c>
      <c r="F197" t="s">
        <v>344</v>
      </c>
      <c r="G197" t="s">
        <v>345</v>
      </c>
      <c r="H197">
        <v>1</v>
      </c>
      <c r="I197">
        <v>1</v>
      </c>
      <c r="J197">
        <v>1</v>
      </c>
      <c r="K197">
        <v>1</v>
      </c>
      <c r="N197" t="s">
        <v>346</v>
      </c>
      <c r="O197" t="s">
        <v>345</v>
      </c>
      <c r="P197">
        <v>2</v>
      </c>
      <c r="Q197">
        <v>24</v>
      </c>
      <c r="BV197">
        <v>701</v>
      </c>
      <c r="BW197">
        <v>701</v>
      </c>
    </row>
    <row r="198" spans="1:93" hidden="1" x14ac:dyDescent="0.3">
      <c r="A198" t="s">
        <v>248</v>
      </c>
      <c r="B198" t="s">
        <v>337</v>
      </c>
      <c r="C198" t="s">
        <v>250</v>
      </c>
      <c r="D198" t="s">
        <v>338</v>
      </c>
      <c r="E198">
        <v>4</v>
      </c>
      <c r="F198" t="s">
        <v>113</v>
      </c>
      <c r="G198" t="s">
        <v>261</v>
      </c>
      <c r="K198">
        <v>1</v>
      </c>
      <c r="N198" t="s">
        <v>299</v>
      </c>
      <c r="O198" t="s">
        <v>261</v>
      </c>
      <c r="P198">
        <v>2</v>
      </c>
      <c r="Q198">
        <v>24</v>
      </c>
      <c r="AR198">
        <v>701</v>
      </c>
      <c r="AS198">
        <v>701</v>
      </c>
    </row>
    <row r="199" spans="1:93" hidden="1" x14ac:dyDescent="0.3">
      <c r="A199" t="s">
        <v>248</v>
      </c>
      <c r="B199" t="s">
        <v>347</v>
      </c>
      <c r="C199" t="s">
        <v>250</v>
      </c>
      <c r="D199" t="s">
        <v>338</v>
      </c>
      <c r="E199">
        <v>4</v>
      </c>
      <c r="F199" t="s">
        <v>176</v>
      </c>
      <c r="G199" t="s">
        <v>336</v>
      </c>
      <c r="I199">
        <v>1</v>
      </c>
      <c r="N199" t="s">
        <v>340</v>
      </c>
      <c r="O199" t="s">
        <v>336</v>
      </c>
      <c r="P199">
        <v>15</v>
      </c>
      <c r="Q199">
        <v>180</v>
      </c>
      <c r="X199">
        <v>705</v>
      </c>
      <c r="Y199">
        <v>705</v>
      </c>
      <c r="Z199">
        <v>705</v>
      </c>
      <c r="AN199">
        <v>705</v>
      </c>
      <c r="AO199">
        <v>705</v>
      </c>
      <c r="AP199">
        <v>705</v>
      </c>
      <c r="BD199">
        <v>705</v>
      </c>
      <c r="BE199">
        <v>705</v>
      </c>
      <c r="BF199">
        <v>705</v>
      </c>
      <c r="BT199">
        <v>705</v>
      </c>
      <c r="BU199">
        <v>705</v>
      </c>
      <c r="BV199">
        <v>705</v>
      </c>
      <c r="BW199">
        <v>705</v>
      </c>
      <c r="CJ199">
        <v>705</v>
      </c>
      <c r="CK199">
        <v>705</v>
      </c>
    </row>
    <row r="200" spans="1:93" hidden="1" x14ac:dyDescent="0.3">
      <c r="A200" t="s">
        <v>248</v>
      </c>
      <c r="B200" t="s">
        <v>347</v>
      </c>
      <c r="C200" t="s">
        <v>250</v>
      </c>
      <c r="D200" t="s">
        <v>338</v>
      </c>
      <c r="E200">
        <v>4</v>
      </c>
      <c r="F200" t="s">
        <v>333</v>
      </c>
      <c r="G200" t="s">
        <v>334</v>
      </c>
      <c r="H200">
        <v>1</v>
      </c>
      <c r="N200" t="s">
        <v>339</v>
      </c>
      <c r="O200" t="s">
        <v>334</v>
      </c>
      <c r="P200">
        <v>9</v>
      </c>
      <c r="Q200">
        <v>108</v>
      </c>
      <c r="AA200">
        <v>705</v>
      </c>
      <c r="AQ200">
        <v>705</v>
      </c>
      <c r="AR200">
        <v>705</v>
      </c>
      <c r="AS200">
        <v>705</v>
      </c>
      <c r="BG200">
        <v>705</v>
      </c>
      <c r="BH200">
        <v>705</v>
      </c>
      <c r="BI200">
        <v>705</v>
      </c>
      <c r="CN200">
        <v>705</v>
      </c>
      <c r="CO200">
        <v>705</v>
      </c>
    </row>
    <row r="201" spans="1:93" hidden="1" x14ac:dyDescent="0.3">
      <c r="A201" t="s">
        <v>248</v>
      </c>
      <c r="B201" t="s">
        <v>347</v>
      </c>
      <c r="C201" t="s">
        <v>250</v>
      </c>
      <c r="D201" t="s">
        <v>338</v>
      </c>
      <c r="E201">
        <v>4</v>
      </c>
      <c r="F201" t="s">
        <v>341</v>
      </c>
      <c r="G201" t="s">
        <v>342</v>
      </c>
      <c r="H201">
        <v>1</v>
      </c>
      <c r="I201">
        <v>1</v>
      </c>
      <c r="J201">
        <v>1</v>
      </c>
      <c r="K201">
        <v>1</v>
      </c>
      <c r="N201" t="s">
        <v>343</v>
      </c>
      <c r="O201" t="s">
        <v>342</v>
      </c>
      <c r="P201">
        <v>2</v>
      </c>
      <c r="Q201">
        <v>24</v>
      </c>
      <c r="CL201">
        <v>705</v>
      </c>
      <c r="CM201">
        <v>705</v>
      </c>
    </row>
    <row r="202" spans="1:93" hidden="1" x14ac:dyDescent="0.3">
      <c r="A202" t="s">
        <v>248</v>
      </c>
      <c r="B202" t="s">
        <v>347</v>
      </c>
      <c r="C202" t="s">
        <v>250</v>
      </c>
      <c r="D202" t="s">
        <v>338</v>
      </c>
      <c r="E202">
        <v>4</v>
      </c>
      <c r="F202" t="s">
        <v>344</v>
      </c>
      <c r="G202" t="s">
        <v>345</v>
      </c>
      <c r="H202">
        <v>1</v>
      </c>
      <c r="I202">
        <v>1</v>
      </c>
      <c r="J202">
        <v>1</v>
      </c>
      <c r="K202">
        <v>1</v>
      </c>
      <c r="N202" t="s">
        <v>346</v>
      </c>
      <c r="O202" t="s">
        <v>345</v>
      </c>
      <c r="P202">
        <v>2</v>
      </c>
      <c r="Q202">
        <v>24</v>
      </c>
      <c r="BX202">
        <v>705</v>
      </c>
      <c r="BY202">
        <v>705</v>
      </c>
    </row>
    <row r="203" spans="1:93" hidden="1" x14ac:dyDescent="0.3">
      <c r="A203" t="s">
        <v>248</v>
      </c>
      <c r="B203" t="s">
        <v>347</v>
      </c>
      <c r="C203" t="s">
        <v>250</v>
      </c>
      <c r="D203" t="s">
        <v>338</v>
      </c>
      <c r="E203">
        <v>4</v>
      </c>
      <c r="F203" t="s">
        <v>113</v>
      </c>
      <c r="G203" t="s">
        <v>261</v>
      </c>
      <c r="K203">
        <v>1</v>
      </c>
      <c r="N203" t="s">
        <v>274</v>
      </c>
      <c r="O203" t="s">
        <v>261</v>
      </c>
      <c r="P203">
        <v>2</v>
      </c>
      <c r="Q203">
        <v>24</v>
      </c>
      <c r="AB203">
        <v>705</v>
      </c>
      <c r="AC203">
        <v>705</v>
      </c>
    </row>
    <row r="204" spans="1:93" hidden="1" x14ac:dyDescent="0.3">
      <c r="A204" t="s">
        <v>248</v>
      </c>
      <c r="B204" t="s">
        <v>348</v>
      </c>
      <c r="C204" t="s">
        <v>250</v>
      </c>
      <c r="D204" t="s">
        <v>349</v>
      </c>
      <c r="E204">
        <v>4</v>
      </c>
      <c r="F204" t="s">
        <v>176</v>
      </c>
      <c r="G204" t="s">
        <v>336</v>
      </c>
      <c r="I204">
        <v>1</v>
      </c>
      <c r="N204" t="s">
        <v>330</v>
      </c>
      <c r="O204" t="s">
        <v>336</v>
      </c>
      <c r="P204">
        <v>12</v>
      </c>
      <c r="Q204">
        <v>144</v>
      </c>
      <c r="AN204">
        <v>805</v>
      </c>
      <c r="AO204">
        <v>805</v>
      </c>
      <c r="BD204">
        <v>805</v>
      </c>
      <c r="BE204">
        <v>805</v>
      </c>
      <c r="BF204">
        <v>805</v>
      </c>
      <c r="BT204">
        <v>805</v>
      </c>
      <c r="BU204">
        <v>805</v>
      </c>
      <c r="BV204">
        <v>805</v>
      </c>
      <c r="CJ204">
        <v>805</v>
      </c>
      <c r="CK204">
        <v>805</v>
      </c>
      <c r="CL204">
        <v>805</v>
      </c>
      <c r="CM204">
        <v>805</v>
      </c>
    </row>
    <row r="205" spans="1:93" hidden="1" x14ac:dyDescent="0.3">
      <c r="A205" t="s">
        <v>248</v>
      </c>
      <c r="B205" t="s">
        <v>348</v>
      </c>
      <c r="C205" t="s">
        <v>250</v>
      </c>
      <c r="D205" t="s">
        <v>349</v>
      </c>
      <c r="E205">
        <v>4</v>
      </c>
      <c r="F205" t="s">
        <v>333</v>
      </c>
      <c r="G205" t="s">
        <v>334</v>
      </c>
      <c r="H205">
        <v>1</v>
      </c>
      <c r="N205" t="s">
        <v>339</v>
      </c>
      <c r="O205" t="s">
        <v>334</v>
      </c>
      <c r="P205">
        <v>5</v>
      </c>
      <c r="Q205">
        <v>60</v>
      </c>
      <c r="AB205">
        <v>805</v>
      </c>
      <c r="AC205">
        <v>805</v>
      </c>
      <c r="BW205">
        <v>805</v>
      </c>
      <c r="BX205">
        <v>805</v>
      </c>
      <c r="BY205">
        <v>805</v>
      </c>
    </row>
    <row r="206" spans="1:93" hidden="1" x14ac:dyDescent="0.3">
      <c r="A206" t="s">
        <v>248</v>
      </c>
      <c r="B206" t="s">
        <v>348</v>
      </c>
      <c r="C206" t="s">
        <v>250</v>
      </c>
      <c r="D206" t="s">
        <v>349</v>
      </c>
      <c r="E206">
        <v>4</v>
      </c>
      <c r="F206" t="s">
        <v>333</v>
      </c>
      <c r="G206" t="s">
        <v>334</v>
      </c>
      <c r="H206">
        <v>1</v>
      </c>
      <c r="N206" t="s">
        <v>265</v>
      </c>
      <c r="O206" t="s">
        <v>334</v>
      </c>
      <c r="P206">
        <v>7</v>
      </c>
      <c r="Q206">
        <v>84</v>
      </c>
      <c r="AR206">
        <v>805</v>
      </c>
      <c r="AS206">
        <v>805</v>
      </c>
      <c r="BG206">
        <v>805</v>
      </c>
      <c r="BH206">
        <v>805</v>
      </c>
      <c r="BI206">
        <v>805</v>
      </c>
      <c r="CN206">
        <v>805</v>
      </c>
      <c r="CO206">
        <v>805</v>
      </c>
    </row>
    <row r="207" spans="1:93" hidden="1" x14ac:dyDescent="0.3">
      <c r="A207" t="s">
        <v>248</v>
      </c>
      <c r="B207" t="s">
        <v>348</v>
      </c>
      <c r="C207" t="s">
        <v>250</v>
      </c>
      <c r="D207" t="s">
        <v>349</v>
      </c>
      <c r="E207">
        <v>4</v>
      </c>
      <c r="F207" t="s">
        <v>323</v>
      </c>
      <c r="G207" t="s">
        <v>324</v>
      </c>
      <c r="H207">
        <v>1</v>
      </c>
      <c r="I207">
        <v>1</v>
      </c>
      <c r="J207">
        <v>1</v>
      </c>
      <c r="K207">
        <v>1</v>
      </c>
      <c r="N207" t="s">
        <v>325</v>
      </c>
      <c r="O207" t="s">
        <v>324</v>
      </c>
      <c r="P207">
        <v>2</v>
      </c>
      <c r="Q207">
        <v>24</v>
      </c>
      <c r="X207">
        <v>805</v>
      </c>
      <c r="Y207">
        <v>805</v>
      </c>
    </row>
    <row r="208" spans="1:93" hidden="1" x14ac:dyDescent="0.3">
      <c r="A208" t="s">
        <v>248</v>
      </c>
      <c r="B208" t="s">
        <v>348</v>
      </c>
      <c r="C208" t="s">
        <v>250</v>
      </c>
      <c r="D208" t="s">
        <v>349</v>
      </c>
      <c r="E208">
        <v>4</v>
      </c>
      <c r="F208" t="s">
        <v>162</v>
      </c>
      <c r="G208" t="s">
        <v>326</v>
      </c>
      <c r="H208">
        <v>1</v>
      </c>
      <c r="I208">
        <v>1</v>
      </c>
      <c r="J208">
        <v>1</v>
      </c>
      <c r="K208">
        <v>1</v>
      </c>
      <c r="N208" t="s">
        <v>316</v>
      </c>
      <c r="O208" t="s">
        <v>326</v>
      </c>
      <c r="P208">
        <v>2</v>
      </c>
      <c r="Q208">
        <v>24</v>
      </c>
      <c r="AP208">
        <v>805</v>
      </c>
      <c r="AQ208">
        <v>805</v>
      </c>
    </row>
    <row r="209" spans="1:102" hidden="1" x14ac:dyDescent="0.3">
      <c r="A209" t="s">
        <v>248</v>
      </c>
      <c r="B209" t="s">
        <v>348</v>
      </c>
      <c r="C209" t="s">
        <v>250</v>
      </c>
      <c r="D209" t="s">
        <v>349</v>
      </c>
      <c r="E209">
        <v>4</v>
      </c>
      <c r="F209" t="s">
        <v>113</v>
      </c>
      <c r="G209" t="s">
        <v>261</v>
      </c>
      <c r="K209">
        <v>1</v>
      </c>
      <c r="N209" t="s">
        <v>307</v>
      </c>
      <c r="O209" t="s">
        <v>261</v>
      </c>
      <c r="P209">
        <v>2</v>
      </c>
      <c r="Q209">
        <v>24</v>
      </c>
      <c r="Z209">
        <v>805</v>
      </c>
      <c r="AA209">
        <v>805</v>
      </c>
    </row>
    <row r="210" spans="1:102" hidden="1" x14ac:dyDescent="0.3">
      <c r="A210" t="s">
        <v>248</v>
      </c>
      <c r="B210" t="s">
        <v>350</v>
      </c>
      <c r="C210" t="s">
        <v>250</v>
      </c>
      <c r="D210" t="s">
        <v>351</v>
      </c>
      <c r="E210">
        <v>3</v>
      </c>
      <c r="F210" t="s">
        <v>171</v>
      </c>
      <c r="G210" t="s">
        <v>352</v>
      </c>
      <c r="I210">
        <v>1</v>
      </c>
      <c r="N210" t="s">
        <v>273</v>
      </c>
      <c r="O210" t="s">
        <v>352</v>
      </c>
      <c r="P210">
        <v>8</v>
      </c>
      <c r="Q210">
        <v>96</v>
      </c>
      <c r="R210">
        <v>703</v>
      </c>
      <c r="S210">
        <v>703</v>
      </c>
      <c r="AX210">
        <v>703</v>
      </c>
      <c r="AY210">
        <v>703</v>
      </c>
      <c r="BN210">
        <v>703</v>
      </c>
      <c r="BO210">
        <v>703</v>
      </c>
      <c r="CD210">
        <v>703</v>
      </c>
      <c r="CE210">
        <v>703</v>
      </c>
    </row>
    <row r="211" spans="1:102" hidden="1" x14ac:dyDescent="0.3">
      <c r="A211" t="s">
        <v>248</v>
      </c>
      <c r="B211" t="s">
        <v>350</v>
      </c>
      <c r="C211" t="s">
        <v>250</v>
      </c>
      <c r="D211" t="s">
        <v>351</v>
      </c>
      <c r="E211">
        <v>3</v>
      </c>
      <c r="F211" t="s">
        <v>169</v>
      </c>
      <c r="G211" t="s">
        <v>353</v>
      </c>
      <c r="K211">
        <v>1</v>
      </c>
      <c r="N211" t="s">
        <v>301</v>
      </c>
      <c r="O211" t="s">
        <v>353</v>
      </c>
      <c r="P211">
        <v>4</v>
      </c>
      <c r="Q211">
        <v>48</v>
      </c>
      <c r="T211">
        <v>703</v>
      </c>
      <c r="AJ211">
        <v>703</v>
      </c>
      <c r="AZ211">
        <v>703</v>
      </c>
      <c r="CF211">
        <v>703</v>
      </c>
    </row>
    <row r="212" spans="1:102" hidden="1" x14ac:dyDescent="0.3">
      <c r="A212" t="s">
        <v>248</v>
      </c>
      <c r="B212" t="s">
        <v>350</v>
      </c>
      <c r="C212" t="s">
        <v>250</v>
      </c>
      <c r="D212" t="s">
        <v>351</v>
      </c>
      <c r="E212">
        <v>3</v>
      </c>
      <c r="F212" t="s">
        <v>120</v>
      </c>
      <c r="G212" t="s">
        <v>354</v>
      </c>
      <c r="H212">
        <v>1</v>
      </c>
      <c r="I212">
        <v>1</v>
      </c>
      <c r="N212" t="s">
        <v>335</v>
      </c>
      <c r="O212" t="s">
        <v>354</v>
      </c>
      <c r="P212">
        <v>12</v>
      </c>
      <c r="Q212">
        <v>144</v>
      </c>
      <c r="U212">
        <v>703</v>
      </c>
      <c r="V212">
        <v>703</v>
      </c>
      <c r="W212">
        <v>703</v>
      </c>
      <c r="AK212">
        <v>703</v>
      </c>
      <c r="BA212">
        <v>703</v>
      </c>
      <c r="BB212">
        <v>703</v>
      </c>
      <c r="BC212">
        <v>703</v>
      </c>
      <c r="BR212">
        <v>703</v>
      </c>
      <c r="BS212">
        <v>703</v>
      </c>
      <c r="CG212">
        <v>703</v>
      </c>
      <c r="CH212">
        <v>703</v>
      </c>
      <c r="CI212">
        <v>703</v>
      </c>
    </row>
    <row r="213" spans="1:102" hidden="1" x14ac:dyDescent="0.3">
      <c r="A213" t="s">
        <v>248</v>
      </c>
      <c r="B213" t="s">
        <v>350</v>
      </c>
      <c r="C213" t="s">
        <v>250</v>
      </c>
      <c r="D213" t="s">
        <v>351</v>
      </c>
      <c r="E213">
        <v>3</v>
      </c>
      <c r="F213" t="s">
        <v>157</v>
      </c>
      <c r="G213" t="s">
        <v>355</v>
      </c>
      <c r="H213">
        <v>1</v>
      </c>
      <c r="I213">
        <v>1</v>
      </c>
      <c r="J213">
        <v>1</v>
      </c>
      <c r="K213">
        <v>1</v>
      </c>
      <c r="N213" t="s">
        <v>297</v>
      </c>
      <c r="O213" t="s">
        <v>355</v>
      </c>
      <c r="P213">
        <v>2</v>
      </c>
      <c r="Q213">
        <v>24</v>
      </c>
      <c r="AH213">
        <v>703</v>
      </c>
      <c r="AI213">
        <v>703</v>
      </c>
    </row>
    <row r="214" spans="1:102" hidden="1" x14ac:dyDescent="0.3">
      <c r="A214" t="s">
        <v>248</v>
      </c>
      <c r="B214" t="s">
        <v>350</v>
      </c>
      <c r="C214" t="s">
        <v>250</v>
      </c>
      <c r="D214" t="s">
        <v>351</v>
      </c>
      <c r="E214">
        <v>3</v>
      </c>
      <c r="F214" t="s">
        <v>344</v>
      </c>
      <c r="G214" t="s">
        <v>345</v>
      </c>
      <c r="H214">
        <v>1</v>
      </c>
      <c r="I214">
        <v>1</v>
      </c>
      <c r="J214">
        <v>1</v>
      </c>
      <c r="K214">
        <v>1</v>
      </c>
      <c r="N214" t="s">
        <v>346</v>
      </c>
      <c r="O214" t="s">
        <v>345</v>
      </c>
      <c r="P214">
        <v>2</v>
      </c>
      <c r="Q214">
        <v>24</v>
      </c>
      <c r="AL214">
        <v>703</v>
      </c>
      <c r="AM214">
        <v>703</v>
      </c>
    </row>
    <row r="215" spans="1:102" hidden="1" x14ac:dyDescent="0.3">
      <c r="A215" t="s">
        <v>248</v>
      </c>
      <c r="B215" t="s">
        <v>350</v>
      </c>
      <c r="C215" t="s">
        <v>250</v>
      </c>
      <c r="D215" t="s">
        <v>351</v>
      </c>
      <c r="E215">
        <v>3</v>
      </c>
      <c r="F215" t="s">
        <v>113</v>
      </c>
      <c r="G215" t="s">
        <v>261</v>
      </c>
      <c r="J215">
        <v>1</v>
      </c>
      <c r="N215" t="s">
        <v>307</v>
      </c>
      <c r="O215" t="s">
        <v>261</v>
      </c>
      <c r="P215">
        <v>2</v>
      </c>
      <c r="Q215">
        <v>24</v>
      </c>
      <c r="BP215">
        <v>703</v>
      </c>
      <c r="BQ215">
        <v>703</v>
      </c>
    </row>
    <row r="216" spans="1:102" hidden="1" x14ac:dyDescent="0.3">
      <c r="A216" t="s">
        <v>248</v>
      </c>
      <c r="B216" t="s">
        <v>356</v>
      </c>
      <c r="C216" t="s">
        <v>250</v>
      </c>
      <c r="D216" t="s">
        <v>357</v>
      </c>
      <c r="E216">
        <v>3</v>
      </c>
      <c r="F216" t="s">
        <v>169</v>
      </c>
      <c r="G216" t="s">
        <v>353</v>
      </c>
      <c r="K216">
        <v>1</v>
      </c>
      <c r="N216" t="s">
        <v>330</v>
      </c>
      <c r="O216" t="s">
        <v>353</v>
      </c>
      <c r="P216">
        <v>4</v>
      </c>
      <c r="Q216">
        <v>48</v>
      </c>
      <c r="X216">
        <v>803</v>
      </c>
      <c r="Y216">
        <v>803</v>
      </c>
      <c r="Z216">
        <v>803</v>
      </c>
      <c r="AP216">
        <v>803</v>
      </c>
    </row>
    <row r="217" spans="1:102" hidden="1" x14ac:dyDescent="0.3">
      <c r="A217" t="s">
        <v>248</v>
      </c>
      <c r="B217" t="s">
        <v>356</v>
      </c>
      <c r="C217" t="s">
        <v>250</v>
      </c>
      <c r="D217" t="s">
        <v>357</v>
      </c>
      <c r="E217">
        <v>3</v>
      </c>
      <c r="F217" t="s">
        <v>169</v>
      </c>
      <c r="G217" t="s">
        <v>353</v>
      </c>
      <c r="K217">
        <v>1</v>
      </c>
      <c r="N217" t="s">
        <v>340</v>
      </c>
      <c r="O217" t="s">
        <v>353</v>
      </c>
      <c r="P217">
        <v>1</v>
      </c>
      <c r="Q217">
        <v>12</v>
      </c>
      <c r="CL217">
        <v>803</v>
      </c>
    </row>
    <row r="218" spans="1:102" hidden="1" x14ac:dyDescent="0.3">
      <c r="A218" t="s">
        <v>248</v>
      </c>
      <c r="B218" t="s">
        <v>356</v>
      </c>
      <c r="C218" t="s">
        <v>250</v>
      </c>
      <c r="D218" t="s">
        <v>357</v>
      </c>
      <c r="E218">
        <v>3</v>
      </c>
      <c r="F218" t="s">
        <v>171</v>
      </c>
      <c r="G218" t="s">
        <v>352</v>
      </c>
      <c r="I218">
        <v>1</v>
      </c>
      <c r="N218" t="s">
        <v>287</v>
      </c>
      <c r="O218" t="s">
        <v>352</v>
      </c>
      <c r="P218">
        <v>8</v>
      </c>
      <c r="Q218">
        <v>96</v>
      </c>
      <c r="AN218">
        <v>803</v>
      </c>
      <c r="AO218">
        <v>803</v>
      </c>
      <c r="BD218">
        <v>803</v>
      </c>
      <c r="BE218">
        <v>803</v>
      </c>
      <c r="BT218">
        <v>803</v>
      </c>
      <c r="BU218">
        <v>803</v>
      </c>
      <c r="BV218">
        <v>803</v>
      </c>
      <c r="BW218">
        <v>803</v>
      </c>
    </row>
    <row r="219" spans="1:102" hidden="1" x14ac:dyDescent="0.3">
      <c r="A219" t="s">
        <v>248</v>
      </c>
      <c r="B219" t="s">
        <v>356</v>
      </c>
      <c r="C219" t="s">
        <v>250</v>
      </c>
      <c r="D219" t="s">
        <v>357</v>
      </c>
      <c r="E219">
        <v>3</v>
      </c>
      <c r="F219" t="s">
        <v>120</v>
      </c>
      <c r="G219" t="s">
        <v>354</v>
      </c>
      <c r="H219">
        <v>1</v>
      </c>
      <c r="I219">
        <v>1</v>
      </c>
      <c r="N219" t="s">
        <v>277</v>
      </c>
      <c r="O219" t="s">
        <v>354</v>
      </c>
      <c r="P219">
        <v>11</v>
      </c>
      <c r="Q219">
        <v>132</v>
      </c>
      <c r="AA219">
        <v>803</v>
      </c>
      <c r="AB219">
        <v>803</v>
      </c>
      <c r="AC219">
        <v>803</v>
      </c>
      <c r="AQ219">
        <v>803</v>
      </c>
      <c r="BH219">
        <v>803</v>
      </c>
      <c r="BI219">
        <v>803</v>
      </c>
      <c r="BX219">
        <v>803</v>
      </c>
      <c r="BY219">
        <v>803</v>
      </c>
      <c r="CM219">
        <v>803</v>
      </c>
      <c r="CN219">
        <v>803</v>
      </c>
      <c r="CO219">
        <v>803</v>
      </c>
    </row>
    <row r="220" spans="1:102" hidden="1" x14ac:dyDescent="0.3">
      <c r="A220" t="s">
        <v>248</v>
      </c>
      <c r="B220" t="s">
        <v>356</v>
      </c>
      <c r="C220" t="s">
        <v>250</v>
      </c>
      <c r="D220" t="s">
        <v>357</v>
      </c>
      <c r="E220">
        <v>3</v>
      </c>
      <c r="F220" t="s">
        <v>157</v>
      </c>
      <c r="G220" t="s">
        <v>355</v>
      </c>
      <c r="H220">
        <v>1</v>
      </c>
      <c r="I220">
        <v>1</v>
      </c>
      <c r="J220">
        <v>1</v>
      </c>
      <c r="K220">
        <v>1</v>
      </c>
      <c r="N220" t="s">
        <v>297</v>
      </c>
      <c r="O220" t="s">
        <v>355</v>
      </c>
      <c r="P220">
        <v>2</v>
      </c>
      <c r="Q220">
        <v>24</v>
      </c>
      <c r="CJ220">
        <v>803</v>
      </c>
      <c r="CK220">
        <v>803</v>
      </c>
    </row>
    <row r="221" spans="1:102" hidden="1" x14ac:dyDescent="0.3">
      <c r="A221" t="s">
        <v>248</v>
      </c>
      <c r="B221" t="s">
        <v>356</v>
      </c>
      <c r="C221" t="s">
        <v>250</v>
      </c>
      <c r="D221" t="s">
        <v>357</v>
      </c>
      <c r="E221">
        <v>3</v>
      </c>
      <c r="F221" t="s">
        <v>113</v>
      </c>
      <c r="G221" t="s">
        <v>261</v>
      </c>
      <c r="J221">
        <v>1</v>
      </c>
      <c r="N221" t="s">
        <v>299</v>
      </c>
      <c r="O221" t="s">
        <v>261</v>
      </c>
      <c r="P221">
        <v>2</v>
      </c>
      <c r="Q221">
        <v>24</v>
      </c>
      <c r="BF221">
        <v>803</v>
      </c>
      <c r="BG221">
        <v>803</v>
      </c>
    </row>
    <row r="222" spans="1:102" hidden="1" x14ac:dyDescent="0.3">
      <c r="A222" t="s">
        <v>248</v>
      </c>
      <c r="B222" t="s">
        <v>356</v>
      </c>
      <c r="C222" t="s">
        <v>250</v>
      </c>
      <c r="D222" t="s">
        <v>357</v>
      </c>
      <c r="E222">
        <v>3</v>
      </c>
      <c r="F222" t="s">
        <v>115</v>
      </c>
      <c r="G222" t="s">
        <v>358</v>
      </c>
      <c r="H222">
        <v>1</v>
      </c>
      <c r="I222">
        <v>1</v>
      </c>
      <c r="J222">
        <v>1</v>
      </c>
      <c r="K222">
        <v>1</v>
      </c>
      <c r="N222" t="s">
        <v>359</v>
      </c>
      <c r="O222" t="s">
        <v>358</v>
      </c>
      <c r="P222">
        <v>2</v>
      </c>
      <c r="Q222">
        <v>24</v>
      </c>
      <c r="AR222">
        <v>803</v>
      </c>
      <c r="AS222">
        <v>803</v>
      </c>
    </row>
    <row r="223" spans="1:102" hidden="1" x14ac:dyDescent="0.3">
      <c r="A223" t="s">
        <v>248</v>
      </c>
      <c r="B223" t="s">
        <v>360</v>
      </c>
      <c r="C223" t="s">
        <v>361</v>
      </c>
      <c r="D223" t="s">
        <v>362</v>
      </c>
      <c r="E223">
        <v>3</v>
      </c>
      <c r="F223" t="s">
        <v>363</v>
      </c>
      <c r="G223" t="s">
        <v>364</v>
      </c>
      <c r="I223">
        <v>1</v>
      </c>
      <c r="N223" t="s">
        <v>288</v>
      </c>
      <c r="O223" t="s">
        <v>364</v>
      </c>
      <c r="P223">
        <v>6</v>
      </c>
      <c r="Q223">
        <v>72</v>
      </c>
      <c r="AD223">
        <v>802</v>
      </c>
      <c r="AE223">
        <v>802</v>
      </c>
      <c r="BZ223">
        <v>802</v>
      </c>
      <c r="CA223">
        <v>802</v>
      </c>
      <c r="CW223">
        <v>802</v>
      </c>
      <c r="CX223">
        <v>802</v>
      </c>
    </row>
    <row r="224" spans="1:102" hidden="1" x14ac:dyDescent="0.3">
      <c r="A224" t="s">
        <v>248</v>
      </c>
      <c r="B224" t="s">
        <v>360</v>
      </c>
      <c r="C224" t="s">
        <v>361</v>
      </c>
      <c r="D224" t="s">
        <v>362</v>
      </c>
      <c r="E224">
        <v>3</v>
      </c>
      <c r="F224" t="s">
        <v>365</v>
      </c>
      <c r="G224" t="s">
        <v>366</v>
      </c>
      <c r="I224">
        <v>1</v>
      </c>
      <c r="N224" t="s">
        <v>288</v>
      </c>
      <c r="O224" t="s">
        <v>366</v>
      </c>
      <c r="P224">
        <v>2</v>
      </c>
      <c r="Q224">
        <v>24</v>
      </c>
      <c r="BJ224">
        <v>802</v>
      </c>
      <c r="BK224">
        <v>802</v>
      </c>
    </row>
    <row r="225" spans="1:104" hidden="1" x14ac:dyDescent="0.3">
      <c r="A225" t="s">
        <v>248</v>
      </c>
      <c r="B225" t="s">
        <v>360</v>
      </c>
      <c r="C225" t="s">
        <v>361</v>
      </c>
      <c r="D225" t="s">
        <v>362</v>
      </c>
      <c r="E225">
        <v>3</v>
      </c>
      <c r="F225" t="s">
        <v>367</v>
      </c>
      <c r="G225" t="s">
        <v>368</v>
      </c>
      <c r="I225">
        <v>1</v>
      </c>
      <c r="N225" t="s">
        <v>288</v>
      </c>
      <c r="O225" t="s">
        <v>369</v>
      </c>
      <c r="P225">
        <v>4</v>
      </c>
      <c r="Q225">
        <v>48</v>
      </c>
      <c r="AT225">
        <v>802</v>
      </c>
      <c r="AU225">
        <v>802</v>
      </c>
      <c r="CP225">
        <v>802</v>
      </c>
      <c r="CQ225">
        <v>802</v>
      </c>
    </row>
    <row r="226" spans="1:104" hidden="1" x14ac:dyDescent="0.3">
      <c r="A226" t="s">
        <v>248</v>
      </c>
      <c r="B226" t="s">
        <v>360</v>
      </c>
      <c r="C226" t="s">
        <v>361</v>
      </c>
      <c r="D226" t="s">
        <v>362</v>
      </c>
      <c r="E226">
        <v>3</v>
      </c>
      <c r="F226" t="s">
        <v>370</v>
      </c>
      <c r="G226" t="s">
        <v>371</v>
      </c>
      <c r="J226">
        <v>1</v>
      </c>
      <c r="N226" t="s">
        <v>288</v>
      </c>
      <c r="O226" t="s">
        <v>371</v>
      </c>
      <c r="P226">
        <v>10</v>
      </c>
      <c r="Q226">
        <v>120</v>
      </c>
      <c r="AF226">
        <v>802</v>
      </c>
      <c r="AG226">
        <v>802</v>
      </c>
      <c r="AV226">
        <v>802</v>
      </c>
      <c r="AW226">
        <v>802</v>
      </c>
      <c r="BL226">
        <v>802</v>
      </c>
      <c r="BM226">
        <v>802</v>
      </c>
      <c r="CB226">
        <v>802</v>
      </c>
      <c r="CC226">
        <v>802</v>
      </c>
      <c r="CR226">
        <v>802</v>
      </c>
      <c r="CS226">
        <v>802</v>
      </c>
    </row>
    <row r="227" spans="1:104" hidden="1" x14ac:dyDescent="0.3">
      <c r="A227" t="s">
        <v>248</v>
      </c>
      <c r="B227" t="s">
        <v>360</v>
      </c>
      <c r="C227" t="s">
        <v>361</v>
      </c>
      <c r="D227" t="s">
        <v>362</v>
      </c>
      <c r="E227">
        <v>3</v>
      </c>
      <c r="F227" t="s">
        <v>372</v>
      </c>
      <c r="G227" t="s">
        <v>373</v>
      </c>
      <c r="J227">
        <v>1</v>
      </c>
      <c r="N227" t="s">
        <v>288</v>
      </c>
      <c r="O227" t="s">
        <v>373</v>
      </c>
      <c r="P227">
        <v>2</v>
      </c>
      <c r="Q227">
        <v>24</v>
      </c>
      <c r="CY227">
        <v>802</v>
      </c>
      <c r="CZ227">
        <v>802</v>
      </c>
    </row>
    <row r="228" spans="1:104" hidden="1" x14ac:dyDescent="0.3">
      <c r="A228" t="s">
        <v>248</v>
      </c>
      <c r="B228" t="s">
        <v>374</v>
      </c>
      <c r="C228" t="s">
        <v>361</v>
      </c>
      <c r="D228" t="s">
        <v>375</v>
      </c>
      <c r="E228">
        <v>1</v>
      </c>
      <c r="F228" t="s">
        <v>367</v>
      </c>
      <c r="G228" t="s">
        <v>368</v>
      </c>
      <c r="I228">
        <v>1</v>
      </c>
      <c r="N228" t="s">
        <v>310</v>
      </c>
      <c r="O228" t="s">
        <v>368</v>
      </c>
      <c r="P228">
        <v>10</v>
      </c>
      <c r="Q228">
        <v>120</v>
      </c>
      <c r="R228">
        <v>803</v>
      </c>
      <c r="S228">
        <v>803</v>
      </c>
      <c r="AH228">
        <v>803</v>
      </c>
      <c r="AI228">
        <v>803</v>
      </c>
      <c r="AX228">
        <v>803</v>
      </c>
      <c r="AY228">
        <v>803</v>
      </c>
      <c r="BN228">
        <v>803</v>
      </c>
      <c r="BO228">
        <v>803</v>
      </c>
      <c r="CD228">
        <v>803</v>
      </c>
      <c r="CE228">
        <v>803</v>
      </c>
    </row>
    <row r="229" spans="1:104" hidden="1" x14ac:dyDescent="0.3">
      <c r="A229" t="s">
        <v>248</v>
      </c>
      <c r="B229" t="s">
        <v>374</v>
      </c>
      <c r="C229" t="s">
        <v>361</v>
      </c>
      <c r="D229" t="s">
        <v>375</v>
      </c>
      <c r="E229">
        <v>1</v>
      </c>
      <c r="F229" t="s">
        <v>365</v>
      </c>
      <c r="G229" t="s">
        <v>366</v>
      </c>
      <c r="I229">
        <v>1</v>
      </c>
      <c r="N229" t="s">
        <v>310</v>
      </c>
      <c r="O229" t="s">
        <v>366</v>
      </c>
      <c r="P229">
        <v>4</v>
      </c>
      <c r="Q229">
        <v>48</v>
      </c>
      <c r="T229">
        <v>803</v>
      </c>
      <c r="U229">
        <v>803</v>
      </c>
      <c r="V229">
        <v>803</v>
      </c>
      <c r="W229">
        <v>803</v>
      </c>
    </row>
    <row r="230" spans="1:104" hidden="1" x14ac:dyDescent="0.3">
      <c r="A230" t="s">
        <v>248</v>
      </c>
      <c r="B230" t="s">
        <v>374</v>
      </c>
      <c r="C230" t="s">
        <v>361</v>
      </c>
      <c r="D230" t="s">
        <v>375</v>
      </c>
      <c r="E230">
        <v>1</v>
      </c>
      <c r="F230" t="s">
        <v>363</v>
      </c>
      <c r="G230" t="s">
        <v>364</v>
      </c>
      <c r="I230">
        <v>1</v>
      </c>
      <c r="N230" t="s">
        <v>272</v>
      </c>
      <c r="O230" t="s">
        <v>364</v>
      </c>
      <c r="P230">
        <v>8</v>
      </c>
      <c r="Q230">
        <v>96</v>
      </c>
      <c r="AL230">
        <v>803</v>
      </c>
      <c r="AM230">
        <v>803</v>
      </c>
      <c r="BB230">
        <v>803</v>
      </c>
      <c r="BC230">
        <v>803</v>
      </c>
      <c r="BR230">
        <v>803</v>
      </c>
      <c r="BS230">
        <v>803</v>
      </c>
      <c r="CH230">
        <v>803</v>
      </c>
      <c r="CI230">
        <v>803</v>
      </c>
    </row>
    <row r="231" spans="1:104" hidden="1" x14ac:dyDescent="0.3">
      <c r="A231" t="s">
        <v>248</v>
      </c>
      <c r="B231" t="s">
        <v>374</v>
      </c>
      <c r="C231" t="s">
        <v>361</v>
      </c>
      <c r="D231" t="s">
        <v>375</v>
      </c>
      <c r="E231">
        <v>1</v>
      </c>
      <c r="F231" t="s">
        <v>115</v>
      </c>
      <c r="G231" t="s">
        <v>512</v>
      </c>
      <c r="H231">
        <v>1</v>
      </c>
      <c r="I231">
        <v>1</v>
      </c>
      <c r="J231">
        <v>1</v>
      </c>
      <c r="K231">
        <v>1</v>
      </c>
      <c r="N231" t="s">
        <v>359</v>
      </c>
      <c r="O231" t="s">
        <v>512</v>
      </c>
      <c r="P231">
        <v>2</v>
      </c>
      <c r="Q231">
        <v>24</v>
      </c>
      <c r="AJ231">
        <v>803</v>
      </c>
      <c r="AK231">
        <v>803</v>
      </c>
    </row>
    <row r="232" spans="1:104" hidden="1" x14ac:dyDescent="0.3">
      <c r="A232" t="s">
        <v>248</v>
      </c>
      <c r="B232" t="s">
        <v>374</v>
      </c>
      <c r="C232" t="s">
        <v>361</v>
      </c>
      <c r="D232" t="s">
        <v>375</v>
      </c>
      <c r="E232">
        <v>1</v>
      </c>
      <c r="F232" t="s">
        <v>341</v>
      </c>
      <c r="G232" t="s">
        <v>513</v>
      </c>
      <c r="H232">
        <v>1</v>
      </c>
      <c r="I232">
        <v>1</v>
      </c>
      <c r="J232">
        <v>1</v>
      </c>
      <c r="K232">
        <v>1</v>
      </c>
      <c r="N232" t="s">
        <v>343</v>
      </c>
      <c r="O232" t="s">
        <v>513</v>
      </c>
      <c r="P232">
        <v>2</v>
      </c>
      <c r="Q232">
        <v>24</v>
      </c>
      <c r="AZ232">
        <v>803</v>
      </c>
      <c r="BA232">
        <v>803</v>
      </c>
    </row>
    <row r="233" spans="1:104" hidden="1" x14ac:dyDescent="0.3">
      <c r="A233" t="s">
        <v>248</v>
      </c>
      <c r="B233" t="s">
        <v>374</v>
      </c>
      <c r="C233" t="s">
        <v>361</v>
      </c>
      <c r="D233" t="s">
        <v>375</v>
      </c>
      <c r="E233">
        <v>1</v>
      </c>
      <c r="F233" t="s">
        <v>344</v>
      </c>
      <c r="G233" t="s">
        <v>514</v>
      </c>
      <c r="H233">
        <v>1</v>
      </c>
      <c r="I233">
        <v>1</v>
      </c>
      <c r="J233">
        <v>1</v>
      </c>
      <c r="K233">
        <v>1</v>
      </c>
      <c r="N233" t="s">
        <v>346</v>
      </c>
      <c r="O233" t="s">
        <v>514</v>
      </c>
      <c r="P233">
        <v>2</v>
      </c>
      <c r="Q233">
        <v>24</v>
      </c>
      <c r="BP233">
        <v>803</v>
      </c>
      <c r="BQ233">
        <v>803</v>
      </c>
    </row>
    <row r="234" spans="1:104" hidden="1" x14ac:dyDescent="0.3">
      <c r="A234" t="s">
        <v>248</v>
      </c>
      <c r="B234" t="s">
        <v>374</v>
      </c>
      <c r="C234" t="s">
        <v>361</v>
      </c>
      <c r="D234" t="s">
        <v>375</v>
      </c>
      <c r="E234">
        <v>1</v>
      </c>
      <c r="F234" t="s">
        <v>113</v>
      </c>
      <c r="G234" t="s">
        <v>515</v>
      </c>
      <c r="I234">
        <v>1</v>
      </c>
      <c r="N234" t="s">
        <v>307</v>
      </c>
      <c r="O234" t="s">
        <v>515</v>
      </c>
      <c r="P234">
        <v>2</v>
      </c>
      <c r="Q234">
        <v>24</v>
      </c>
      <c r="CF234">
        <v>803</v>
      </c>
      <c r="CG234">
        <v>803</v>
      </c>
    </row>
    <row r="235" spans="1:104" hidden="1" x14ac:dyDescent="0.3">
      <c r="A235" t="s">
        <v>248</v>
      </c>
      <c r="B235" t="s">
        <v>376</v>
      </c>
      <c r="C235" t="s">
        <v>361</v>
      </c>
      <c r="D235" t="s">
        <v>377</v>
      </c>
      <c r="E235">
        <v>2</v>
      </c>
      <c r="F235" t="s">
        <v>367</v>
      </c>
      <c r="G235" t="s">
        <v>368</v>
      </c>
      <c r="I235">
        <v>1</v>
      </c>
      <c r="N235" t="s">
        <v>277</v>
      </c>
      <c r="O235" t="s">
        <v>368</v>
      </c>
      <c r="P235">
        <v>6</v>
      </c>
      <c r="Q235">
        <v>72</v>
      </c>
      <c r="BD235">
        <v>802</v>
      </c>
      <c r="BE235">
        <v>802</v>
      </c>
      <c r="BT235">
        <v>802</v>
      </c>
      <c r="BU235">
        <v>802</v>
      </c>
      <c r="CJ235">
        <v>802</v>
      </c>
      <c r="CK235">
        <v>802</v>
      </c>
    </row>
    <row r="236" spans="1:104" hidden="1" x14ac:dyDescent="0.3">
      <c r="A236" t="s">
        <v>248</v>
      </c>
      <c r="B236" t="s">
        <v>376</v>
      </c>
      <c r="C236" t="s">
        <v>361</v>
      </c>
      <c r="D236" t="s">
        <v>377</v>
      </c>
      <c r="E236">
        <v>2</v>
      </c>
      <c r="F236" t="s">
        <v>144</v>
      </c>
      <c r="G236" t="s">
        <v>378</v>
      </c>
      <c r="I236">
        <v>1</v>
      </c>
      <c r="N236" t="s">
        <v>277</v>
      </c>
      <c r="O236" t="s">
        <v>378</v>
      </c>
      <c r="P236">
        <v>4</v>
      </c>
      <c r="Q236">
        <v>48</v>
      </c>
      <c r="Z236">
        <v>802</v>
      </c>
      <c r="AP236">
        <v>802</v>
      </c>
      <c r="BF236">
        <v>802</v>
      </c>
      <c r="CL236">
        <v>802</v>
      </c>
    </row>
    <row r="237" spans="1:104" hidden="1" x14ac:dyDescent="0.3">
      <c r="A237" t="s">
        <v>248</v>
      </c>
      <c r="B237" t="s">
        <v>376</v>
      </c>
      <c r="C237" t="s">
        <v>361</v>
      </c>
      <c r="D237" t="s">
        <v>377</v>
      </c>
      <c r="E237">
        <v>2</v>
      </c>
      <c r="F237" t="s">
        <v>363</v>
      </c>
      <c r="G237" t="s">
        <v>364</v>
      </c>
      <c r="I237">
        <v>1</v>
      </c>
      <c r="N237" t="s">
        <v>329</v>
      </c>
      <c r="O237" t="s">
        <v>364</v>
      </c>
      <c r="P237">
        <v>12</v>
      </c>
      <c r="Q237">
        <v>144</v>
      </c>
      <c r="AA237">
        <v>802</v>
      </c>
      <c r="AB237">
        <v>802</v>
      </c>
      <c r="AC237">
        <v>802</v>
      </c>
      <c r="AQ237">
        <v>802</v>
      </c>
      <c r="BG237">
        <v>802</v>
      </c>
      <c r="BH237">
        <v>802</v>
      </c>
      <c r="BI237">
        <v>802</v>
      </c>
      <c r="BX237">
        <v>802</v>
      </c>
      <c r="BY237">
        <v>802</v>
      </c>
      <c r="CM237">
        <v>802</v>
      </c>
      <c r="CN237">
        <v>802</v>
      </c>
      <c r="CO237">
        <v>802</v>
      </c>
    </row>
    <row r="238" spans="1:104" hidden="1" x14ac:dyDescent="0.3">
      <c r="A238" t="s">
        <v>248</v>
      </c>
      <c r="B238" t="s">
        <v>376</v>
      </c>
      <c r="C238" t="s">
        <v>361</v>
      </c>
      <c r="D238" t="s">
        <v>377</v>
      </c>
      <c r="E238">
        <v>2</v>
      </c>
      <c r="F238" t="s">
        <v>115</v>
      </c>
      <c r="G238" t="s">
        <v>358</v>
      </c>
      <c r="H238">
        <v>1</v>
      </c>
      <c r="I238">
        <v>1</v>
      </c>
      <c r="J238">
        <v>1</v>
      </c>
      <c r="K238">
        <v>1</v>
      </c>
      <c r="N238" t="s">
        <v>359</v>
      </c>
      <c r="O238" t="s">
        <v>358</v>
      </c>
      <c r="P238">
        <v>2</v>
      </c>
      <c r="Q238">
        <v>24</v>
      </c>
      <c r="AN238">
        <v>802</v>
      </c>
      <c r="AO238">
        <v>802</v>
      </c>
    </row>
    <row r="239" spans="1:104" hidden="1" x14ac:dyDescent="0.3">
      <c r="A239" t="s">
        <v>248</v>
      </c>
      <c r="B239" t="s">
        <v>376</v>
      </c>
      <c r="C239" t="s">
        <v>361</v>
      </c>
      <c r="D239" t="s">
        <v>377</v>
      </c>
      <c r="E239">
        <v>2</v>
      </c>
      <c r="F239" t="s">
        <v>111</v>
      </c>
      <c r="G239" t="s">
        <v>298</v>
      </c>
      <c r="H239">
        <v>1</v>
      </c>
      <c r="I239">
        <v>1</v>
      </c>
      <c r="J239">
        <v>1</v>
      </c>
      <c r="K239">
        <v>1</v>
      </c>
      <c r="N239" t="s">
        <v>325</v>
      </c>
      <c r="O239" t="s">
        <v>298</v>
      </c>
      <c r="P239">
        <v>2</v>
      </c>
      <c r="Q239">
        <v>24</v>
      </c>
      <c r="AR239">
        <v>802</v>
      </c>
      <c r="AS239">
        <v>802</v>
      </c>
    </row>
    <row r="240" spans="1:104" hidden="1" x14ac:dyDescent="0.3">
      <c r="A240" t="s">
        <v>248</v>
      </c>
      <c r="B240" t="s">
        <v>376</v>
      </c>
      <c r="C240" t="s">
        <v>361</v>
      </c>
      <c r="D240" t="s">
        <v>377</v>
      </c>
      <c r="E240">
        <v>2</v>
      </c>
      <c r="F240" t="s">
        <v>162</v>
      </c>
      <c r="G240" t="s">
        <v>326</v>
      </c>
      <c r="H240">
        <v>1</v>
      </c>
      <c r="I240">
        <v>1</v>
      </c>
      <c r="J240">
        <v>1</v>
      </c>
      <c r="K240">
        <v>1</v>
      </c>
      <c r="N240" t="s">
        <v>316</v>
      </c>
      <c r="O240" t="s">
        <v>326</v>
      </c>
      <c r="P240">
        <v>2</v>
      </c>
      <c r="Q240">
        <v>24</v>
      </c>
      <c r="BV240">
        <v>802</v>
      </c>
      <c r="BW240">
        <v>802</v>
      </c>
    </row>
    <row r="241" spans="1:104" hidden="1" x14ac:dyDescent="0.3">
      <c r="A241" t="s">
        <v>248</v>
      </c>
      <c r="B241" t="s">
        <v>376</v>
      </c>
      <c r="C241" t="s">
        <v>361</v>
      </c>
      <c r="D241" t="s">
        <v>377</v>
      </c>
      <c r="E241">
        <v>2</v>
      </c>
      <c r="F241" t="s">
        <v>113</v>
      </c>
      <c r="G241" t="s">
        <v>261</v>
      </c>
      <c r="I241">
        <v>1</v>
      </c>
      <c r="N241" t="s">
        <v>278</v>
      </c>
      <c r="O241" t="s">
        <v>261</v>
      </c>
      <c r="P241">
        <v>2</v>
      </c>
      <c r="Q241">
        <v>24</v>
      </c>
      <c r="X241">
        <v>802</v>
      </c>
      <c r="Y241">
        <v>802</v>
      </c>
    </row>
    <row r="242" spans="1:104" hidden="1" x14ac:dyDescent="0.3">
      <c r="A242" t="s">
        <v>379</v>
      </c>
      <c r="B242" t="s">
        <v>380</v>
      </c>
      <c r="C242" t="s">
        <v>381</v>
      </c>
      <c r="D242" t="s">
        <v>382</v>
      </c>
      <c r="E242">
        <v>3</v>
      </c>
      <c r="F242" t="s">
        <v>171</v>
      </c>
      <c r="G242" t="s">
        <v>383</v>
      </c>
      <c r="J242">
        <v>1</v>
      </c>
      <c r="K242">
        <v>1</v>
      </c>
      <c r="N242" t="s">
        <v>384</v>
      </c>
      <c r="P242">
        <v>18</v>
      </c>
      <c r="Q242">
        <v>216</v>
      </c>
      <c r="AF242">
        <v>504</v>
      </c>
      <c r="AG242">
        <v>504</v>
      </c>
      <c r="AT242">
        <v>504</v>
      </c>
      <c r="AU242">
        <v>504</v>
      </c>
      <c r="BJ242">
        <v>504</v>
      </c>
      <c r="BK242">
        <v>504</v>
      </c>
      <c r="BL242">
        <v>504</v>
      </c>
      <c r="BM242">
        <v>504</v>
      </c>
      <c r="BZ242">
        <v>504</v>
      </c>
      <c r="CA242">
        <v>504</v>
      </c>
      <c r="CB242">
        <v>504</v>
      </c>
      <c r="CC242">
        <v>504</v>
      </c>
      <c r="CP242">
        <v>504</v>
      </c>
      <c r="CQ242">
        <v>504</v>
      </c>
      <c r="CR242">
        <v>504</v>
      </c>
      <c r="CS242">
        <v>504</v>
      </c>
      <c r="CU242">
        <v>504</v>
      </c>
      <c r="CV242">
        <v>504</v>
      </c>
    </row>
    <row r="243" spans="1:104" hidden="1" x14ac:dyDescent="0.3">
      <c r="A243" t="s">
        <v>379</v>
      </c>
      <c r="B243" t="s">
        <v>380</v>
      </c>
      <c r="C243" t="s">
        <v>381</v>
      </c>
      <c r="D243" t="s">
        <v>382</v>
      </c>
      <c r="E243">
        <v>3</v>
      </c>
      <c r="F243" t="s">
        <v>201</v>
      </c>
      <c r="G243" t="s">
        <v>385</v>
      </c>
      <c r="H243">
        <v>1</v>
      </c>
      <c r="I243">
        <v>1</v>
      </c>
      <c r="J243">
        <v>1</v>
      </c>
      <c r="K243">
        <v>1</v>
      </c>
      <c r="N243" t="s">
        <v>303</v>
      </c>
      <c r="P243">
        <v>2</v>
      </c>
      <c r="Q243">
        <v>24</v>
      </c>
      <c r="CY243">
        <v>504</v>
      </c>
      <c r="CZ243">
        <v>504</v>
      </c>
    </row>
    <row r="244" spans="1:104" hidden="1" x14ac:dyDescent="0.3">
      <c r="A244" t="s">
        <v>379</v>
      </c>
      <c r="B244" t="s">
        <v>380</v>
      </c>
      <c r="C244" t="s">
        <v>381</v>
      </c>
      <c r="D244" t="s">
        <v>382</v>
      </c>
      <c r="E244">
        <v>3</v>
      </c>
      <c r="F244" t="s">
        <v>365</v>
      </c>
      <c r="G244" t="s">
        <v>386</v>
      </c>
      <c r="H244">
        <v>1</v>
      </c>
      <c r="I244">
        <v>1</v>
      </c>
      <c r="J244">
        <v>1</v>
      </c>
      <c r="K244">
        <v>1</v>
      </c>
      <c r="N244" t="s">
        <v>387</v>
      </c>
      <c r="P244">
        <v>2</v>
      </c>
      <c r="Q244">
        <v>24</v>
      </c>
      <c r="AD244">
        <v>504</v>
      </c>
      <c r="AE244">
        <v>504</v>
      </c>
    </row>
    <row r="245" spans="1:104" hidden="1" x14ac:dyDescent="0.3">
      <c r="A245" t="s">
        <v>248</v>
      </c>
      <c r="B245" t="s">
        <v>360</v>
      </c>
      <c r="C245" t="s">
        <v>361</v>
      </c>
      <c r="D245" t="s">
        <v>362</v>
      </c>
      <c r="E245">
        <v>3</v>
      </c>
      <c r="F245" t="s">
        <v>341</v>
      </c>
      <c r="G245" t="s">
        <v>342</v>
      </c>
      <c r="H245">
        <v>1</v>
      </c>
      <c r="I245">
        <v>1</v>
      </c>
      <c r="J245">
        <v>1</v>
      </c>
      <c r="K245">
        <v>1</v>
      </c>
      <c r="N245" t="s">
        <v>343</v>
      </c>
      <c r="P245">
        <v>2</v>
      </c>
      <c r="CU245">
        <v>802</v>
      </c>
      <c r="CV245">
        <v>802</v>
      </c>
    </row>
    <row r="246" spans="1:104" hidden="1" x14ac:dyDescent="0.3">
      <c r="A246" t="s">
        <v>379</v>
      </c>
      <c r="B246" t="s">
        <v>380</v>
      </c>
      <c r="C246" t="s">
        <v>381</v>
      </c>
      <c r="D246" t="s">
        <v>382</v>
      </c>
      <c r="E246">
        <v>3</v>
      </c>
      <c r="F246" t="s">
        <v>367</v>
      </c>
      <c r="G246" t="s">
        <v>388</v>
      </c>
      <c r="H246">
        <v>1</v>
      </c>
      <c r="I246">
        <v>1</v>
      </c>
      <c r="J246">
        <v>1</v>
      </c>
      <c r="K246">
        <v>1</v>
      </c>
      <c r="N246" t="s">
        <v>343</v>
      </c>
      <c r="P246">
        <v>2</v>
      </c>
      <c r="Q246">
        <v>24</v>
      </c>
      <c r="CW246">
        <v>504</v>
      </c>
      <c r="CX246">
        <v>504</v>
      </c>
    </row>
    <row r="247" spans="1:104" hidden="1" x14ac:dyDescent="0.3">
      <c r="A247" t="s">
        <v>379</v>
      </c>
      <c r="B247" t="s">
        <v>380</v>
      </c>
      <c r="C247" t="s">
        <v>381</v>
      </c>
      <c r="D247" t="s">
        <v>382</v>
      </c>
      <c r="E247">
        <v>3</v>
      </c>
      <c r="F247" t="s">
        <v>182</v>
      </c>
      <c r="G247" t="s">
        <v>389</v>
      </c>
      <c r="J247">
        <v>1</v>
      </c>
      <c r="N247" t="s">
        <v>262</v>
      </c>
      <c r="P247">
        <v>2</v>
      </c>
      <c r="Q247">
        <v>24</v>
      </c>
      <c r="AV247">
        <v>504</v>
      </c>
      <c r="AW247">
        <v>504</v>
      </c>
    </row>
    <row r="248" spans="1:104" hidden="1" x14ac:dyDescent="0.3">
      <c r="A248" t="s">
        <v>379</v>
      </c>
      <c r="B248" t="s">
        <v>390</v>
      </c>
      <c r="C248" t="s">
        <v>381</v>
      </c>
      <c r="D248" t="s">
        <v>391</v>
      </c>
      <c r="E248">
        <v>3</v>
      </c>
      <c r="F248" t="s">
        <v>171</v>
      </c>
      <c r="G248" t="s">
        <v>383</v>
      </c>
      <c r="J248">
        <v>1</v>
      </c>
      <c r="K248">
        <v>1</v>
      </c>
      <c r="N248" t="s">
        <v>392</v>
      </c>
      <c r="P248">
        <v>22</v>
      </c>
      <c r="Q248">
        <v>264</v>
      </c>
      <c r="Z248">
        <v>303</v>
      </c>
      <c r="AA248">
        <v>303</v>
      </c>
      <c r="AB248">
        <v>303</v>
      </c>
      <c r="AC248">
        <v>303</v>
      </c>
      <c r="AR248">
        <v>303</v>
      </c>
      <c r="AS248">
        <v>303</v>
      </c>
      <c r="BD248">
        <v>303</v>
      </c>
      <c r="BE248">
        <v>303</v>
      </c>
      <c r="BF248">
        <v>303</v>
      </c>
      <c r="BG248">
        <v>303</v>
      </c>
      <c r="BH248">
        <v>303</v>
      </c>
      <c r="BI248">
        <v>303</v>
      </c>
      <c r="BT248">
        <v>303</v>
      </c>
      <c r="BU248">
        <v>303</v>
      </c>
      <c r="BV248">
        <v>303</v>
      </c>
      <c r="BW248">
        <v>303</v>
      </c>
      <c r="BX248">
        <v>303</v>
      </c>
      <c r="BY248">
        <v>303</v>
      </c>
      <c r="CL248">
        <v>303</v>
      </c>
      <c r="CM248">
        <v>303</v>
      </c>
      <c r="CN248">
        <v>303</v>
      </c>
      <c r="CO248">
        <v>303</v>
      </c>
    </row>
    <row r="249" spans="1:104" hidden="1" x14ac:dyDescent="0.3">
      <c r="A249" t="s">
        <v>379</v>
      </c>
      <c r="B249" t="s">
        <v>390</v>
      </c>
      <c r="C249" t="s">
        <v>381</v>
      </c>
      <c r="D249" t="s">
        <v>391</v>
      </c>
      <c r="E249">
        <v>3</v>
      </c>
      <c r="F249" t="s">
        <v>281</v>
      </c>
      <c r="G249" t="s">
        <v>393</v>
      </c>
      <c r="H249">
        <v>1</v>
      </c>
      <c r="I249">
        <v>1</v>
      </c>
      <c r="J249">
        <v>1</v>
      </c>
      <c r="K249">
        <v>1</v>
      </c>
      <c r="N249" t="s">
        <v>359</v>
      </c>
      <c r="P249">
        <v>2</v>
      </c>
      <c r="Q249">
        <v>24</v>
      </c>
      <c r="CJ249">
        <v>303</v>
      </c>
      <c r="CK249">
        <v>303</v>
      </c>
    </row>
    <row r="250" spans="1:104" hidden="1" x14ac:dyDescent="0.3">
      <c r="A250" t="s">
        <v>379</v>
      </c>
      <c r="B250" t="s">
        <v>390</v>
      </c>
      <c r="C250" t="s">
        <v>381</v>
      </c>
      <c r="D250" t="s">
        <v>391</v>
      </c>
      <c r="E250">
        <v>3</v>
      </c>
      <c r="F250" t="s">
        <v>201</v>
      </c>
      <c r="G250" t="s">
        <v>385</v>
      </c>
      <c r="H250">
        <v>1</v>
      </c>
      <c r="I250">
        <v>1</v>
      </c>
      <c r="J250">
        <v>1</v>
      </c>
      <c r="K250">
        <v>1</v>
      </c>
      <c r="N250" t="s">
        <v>303</v>
      </c>
      <c r="P250">
        <v>2</v>
      </c>
      <c r="Q250">
        <v>24</v>
      </c>
      <c r="X250">
        <v>303</v>
      </c>
      <c r="Y250">
        <v>303</v>
      </c>
    </row>
    <row r="251" spans="1:104" hidden="1" x14ac:dyDescent="0.3">
      <c r="A251" t="s">
        <v>379</v>
      </c>
      <c r="B251" t="s">
        <v>390</v>
      </c>
      <c r="C251" t="s">
        <v>381</v>
      </c>
      <c r="D251" t="s">
        <v>391</v>
      </c>
      <c r="E251">
        <v>3</v>
      </c>
      <c r="F251" t="s">
        <v>365</v>
      </c>
      <c r="G251" t="s">
        <v>386</v>
      </c>
      <c r="H251">
        <v>1</v>
      </c>
      <c r="I251">
        <v>1</v>
      </c>
      <c r="J251">
        <v>1</v>
      </c>
      <c r="K251">
        <v>1</v>
      </c>
      <c r="N251" t="s">
        <v>387</v>
      </c>
      <c r="P251">
        <v>2</v>
      </c>
      <c r="Q251">
        <v>24</v>
      </c>
      <c r="AP251">
        <v>303</v>
      </c>
      <c r="AQ251">
        <v>303</v>
      </c>
    </row>
    <row r="252" spans="1:104" hidden="1" x14ac:dyDescent="0.3">
      <c r="A252" t="s">
        <v>379</v>
      </c>
      <c r="B252" t="s">
        <v>390</v>
      </c>
      <c r="C252" t="s">
        <v>381</v>
      </c>
      <c r="D252" t="s">
        <v>391</v>
      </c>
      <c r="E252">
        <v>3</v>
      </c>
      <c r="F252" t="s">
        <v>182</v>
      </c>
      <c r="G252" t="s">
        <v>389</v>
      </c>
      <c r="J252">
        <v>1</v>
      </c>
      <c r="N252" t="s">
        <v>274</v>
      </c>
      <c r="P252">
        <v>2</v>
      </c>
      <c r="Q252">
        <v>24</v>
      </c>
      <c r="AN252">
        <v>303</v>
      </c>
      <c r="AO252">
        <v>303</v>
      </c>
    </row>
    <row r="253" spans="1:104" hidden="1" x14ac:dyDescent="0.3">
      <c r="A253" t="s">
        <v>379</v>
      </c>
      <c r="B253" t="s">
        <v>394</v>
      </c>
      <c r="C253" t="s">
        <v>395</v>
      </c>
      <c r="D253" t="s">
        <v>396</v>
      </c>
      <c r="E253">
        <v>3</v>
      </c>
      <c r="F253" t="s">
        <v>227</v>
      </c>
      <c r="G253" t="s">
        <v>402</v>
      </c>
      <c r="I253">
        <v>1</v>
      </c>
      <c r="J253">
        <v>1</v>
      </c>
      <c r="N253" t="s">
        <v>397</v>
      </c>
      <c r="P253">
        <v>24</v>
      </c>
      <c r="Q253">
        <v>288</v>
      </c>
      <c r="Z253">
        <v>504</v>
      </c>
      <c r="AA253">
        <v>504</v>
      </c>
      <c r="AB253">
        <v>504</v>
      </c>
      <c r="AC253">
        <v>504</v>
      </c>
      <c r="AN253">
        <v>504</v>
      </c>
      <c r="AO253">
        <v>504</v>
      </c>
      <c r="AP253">
        <v>504</v>
      </c>
      <c r="AQ253">
        <v>504</v>
      </c>
      <c r="AR253">
        <v>504</v>
      </c>
      <c r="AS253">
        <v>504</v>
      </c>
      <c r="BF253">
        <v>504</v>
      </c>
      <c r="BG253">
        <v>504</v>
      </c>
      <c r="BH253">
        <v>504</v>
      </c>
      <c r="BI253">
        <v>504</v>
      </c>
      <c r="BT253">
        <v>504</v>
      </c>
      <c r="BU253">
        <v>504</v>
      </c>
      <c r="BV253">
        <v>504</v>
      </c>
      <c r="BW253">
        <v>504</v>
      </c>
      <c r="BX253">
        <v>504</v>
      </c>
      <c r="BY253">
        <v>504</v>
      </c>
      <c r="CL253">
        <v>504</v>
      </c>
      <c r="CM253">
        <v>504</v>
      </c>
      <c r="CN253">
        <v>504</v>
      </c>
      <c r="CO253">
        <v>504</v>
      </c>
    </row>
    <row r="254" spans="1:104" hidden="1" x14ac:dyDescent="0.3">
      <c r="A254" t="s">
        <v>379</v>
      </c>
      <c r="B254" t="s">
        <v>394</v>
      </c>
      <c r="C254" t="s">
        <v>395</v>
      </c>
      <c r="D254" t="s">
        <v>396</v>
      </c>
      <c r="E254">
        <v>3</v>
      </c>
      <c r="F254" t="s">
        <v>398</v>
      </c>
      <c r="G254" t="s">
        <v>399</v>
      </c>
      <c r="H254">
        <v>1</v>
      </c>
      <c r="I254">
        <v>1</v>
      </c>
      <c r="J254">
        <v>1</v>
      </c>
      <c r="K254">
        <v>1</v>
      </c>
      <c r="N254" t="s">
        <v>316</v>
      </c>
      <c r="P254">
        <v>2</v>
      </c>
      <c r="Q254">
        <v>24</v>
      </c>
      <c r="X254">
        <v>504</v>
      </c>
      <c r="Y254">
        <v>504</v>
      </c>
    </row>
    <row r="255" spans="1:104" hidden="1" x14ac:dyDescent="0.3">
      <c r="A255" t="s">
        <v>379</v>
      </c>
      <c r="B255" t="s">
        <v>394</v>
      </c>
      <c r="C255" t="s">
        <v>395</v>
      </c>
      <c r="D255" t="s">
        <v>396</v>
      </c>
      <c r="E255">
        <v>3</v>
      </c>
      <c r="F255" t="s">
        <v>367</v>
      </c>
      <c r="G255" t="s">
        <v>388</v>
      </c>
      <c r="H255">
        <v>1</v>
      </c>
      <c r="I255">
        <v>1</v>
      </c>
      <c r="J255">
        <v>1</v>
      </c>
      <c r="K255">
        <v>1</v>
      </c>
      <c r="N255" t="s">
        <v>343</v>
      </c>
      <c r="P255">
        <v>2</v>
      </c>
      <c r="Q255">
        <v>24</v>
      </c>
      <c r="BD255">
        <v>504</v>
      </c>
      <c r="BE255">
        <v>504</v>
      </c>
    </row>
    <row r="256" spans="1:104" hidden="1" x14ac:dyDescent="0.3">
      <c r="A256" t="s">
        <v>379</v>
      </c>
      <c r="B256" t="s">
        <v>394</v>
      </c>
      <c r="C256" t="s">
        <v>395</v>
      </c>
      <c r="D256" t="s">
        <v>396</v>
      </c>
      <c r="E256">
        <v>3</v>
      </c>
      <c r="F256" t="s">
        <v>182</v>
      </c>
      <c r="G256" t="s">
        <v>389</v>
      </c>
      <c r="J256">
        <v>1</v>
      </c>
      <c r="N256" t="s">
        <v>262</v>
      </c>
      <c r="P256">
        <v>2</v>
      </c>
      <c r="Q256">
        <v>24</v>
      </c>
      <c r="CJ256">
        <v>504</v>
      </c>
      <c r="CK256">
        <v>504</v>
      </c>
    </row>
    <row r="257" spans="1:93" hidden="1" x14ac:dyDescent="0.3">
      <c r="A257" t="s">
        <v>379</v>
      </c>
      <c r="B257" t="s">
        <v>400</v>
      </c>
      <c r="C257" t="s">
        <v>395</v>
      </c>
      <c r="D257" t="s">
        <v>401</v>
      </c>
      <c r="E257">
        <v>4</v>
      </c>
      <c r="F257" t="s">
        <v>227</v>
      </c>
      <c r="G257" t="s">
        <v>402</v>
      </c>
      <c r="I257">
        <v>1</v>
      </c>
      <c r="J257">
        <v>1</v>
      </c>
      <c r="N257" t="s">
        <v>403</v>
      </c>
      <c r="P257">
        <v>24</v>
      </c>
      <c r="Q257">
        <v>288</v>
      </c>
      <c r="X257">
        <v>502</v>
      </c>
      <c r="Y257">
        <v>502</v>
      </c>
      <c r="Z257">
        <v>502</v>
      </c>
      <c r="AA257">
        <v>502</v>
      </c>
      <c r="AB257">
        <v>502</v>
      </c>
      <c r="AC257">
        <v>502</v>
      </c>
      <c r="AP257">
        <v>502</v>
      </c>
      <c r="AQ257">
        <v>502</v>
      </c>
      <c r="AR257">
        <v>502</v>
      </c>
      <c r="AS257">
        <v>502</v>
      </c>
      <c r="BD257">
        <v>502</v>
      </c>
      <c r="BE257">
        <v>502</v>
      </c>
      <c r="BF257">
        <v>502</v>
      </c>
      <c r="BG257">
        <v>502</v>
      </c>
      <c r="BT257">
        <v>502</v>
      </c>
      <c r="BU257">
        <v>502</v>
      </c>
      <c r="BV257">
        <v>502</v>
      </c>
      <c r="BW257">
        <v>502</v>
      </c>
      <c r="CJ257">
        <v>502</v>
      </c>
      <c r="CK257">
        <v>502</v>
      </c>
      <c r="CL257">
        <v>502</v>
      </c>
      <c r="CM257">
        <v>502</v>
      </c>
      <c r="CN257">
        <v>502</v>
      </c>
      <c r="CO257">
        <v>502</v>
      </c>
    </row>
    <row r="258" spans="1:93" hidden="1" x14ac:dyDescent="0.3">
      <c r="A258" t="s">
        <v>379</v>
      </c>
      <c r="B258" t="s">
        <v>400</v>
      </c>
      <c r="C258" t="s">
        <v>395</v>
      </c>
      <c r="D258" t="s">
        <v>401</v>
      </c>
      <c r="E258">
        <v>4</v>
      </c>
      <c r="F258" t="s">
        <v>398</v>
      </c>
      <c r="G258" t="s">
        <v>399</v>
      </c>
      <c r="H258">
        <v>1</v>
      </c>
      <c r="I258">
        <v>1</v>
      </c>
      <c r="J258">
        <v>1</v>
      </c>
      <c r="K258">
        <v>1</v>
      </c>
      <c r="N258" t="s">
        <v>316</v>
      </c>
      <c r="P258">
        <v>2</v>
      </c>
      <c r="Q258">
        <v>24</v>
      </c>
      <c r="BH258">
        <v>502</v>
      </c>
      <c r="BI258">
        <v>502</v>
      </c>
    </row>
    <row r="259" spans="1:93" hidden="1" x14ac:dyDescent="0.3">
      <c r="A259" t="s">
        <v>379</v>
      </c>
      <c r="B259" t="s">
        <v>400</v>
      </c>
      <c r="C259" t="s">
        <v>395</v>
      </c>
      <c r="D259" t="s">
        <v>401</v>
      </c>
      <c r="E259">
        <v>4</v>
      </c>
      <c r="F259" t="s">
        <v>365</v>
      </c>
      <c r="G259" t="s">
        <v>386</v>
      </c>
      <c r="H259">
        <v>1</v>
      </c>
      <c r="I259">
        <v>1</v>
      </c>
      <c r="J259">
        <v>1</v>
      </c>
      <c r="K259">
        <v>1</v>
      </c>
      <c r="N259" t="s">
        <v>387</v>
      </c>
      <c r="P259">
        <v>2</v>
      </c>
      <c r="Q259">
        <v>24</v>
      </c>
      <c r="BX259">
        <v>502</v>
      </c>
      <c r="BY259">
        <v>502</v>
      </c>
    </row>
    <row r="260" spans="1:93" hidden="1" x14ac:dyDescent="0.3">
      <c r="A260" t="s">
        <v>379</v>
      </c>
      <c r="B260" t="s">
        <v>400</v>
      </c>
      <c r="C260" t="s">
        <v>395</v>
      </c>
      <c r="D260" t="s">
        <v>401</v>
      </c>
      <c r="E260">
        <v>4</v>
      </c>
      <c r="F260" t="s">
        <v>182</v>
      </c>
      <c r="G260" t="s">
        <v>389</v>
      </c>
      <c r="K260">
        <v>1</v>
      </c>
      <c r="N260" t="s">
        <v>307</v>
      </c>
      <c r="P260">
        <v>2</v>
      </c>
      <c r="Q260">
        <v>24</v>
      </c>
      <c r="AN260">
        <v>502</v>
      </c>
      <c r="AO260">
        <v>502</v>
      </c>
    </row>
    <row r="261" spans="1:93" hidden="1" x14ac:dyDescent="0.3">
      <c r="A261" t="s">
        <v>379</v>
      </c>
      <c r="B261" t="s">
        <v>404</v>
      </c>
      <c r="C261" t="s">
        <v>405</v>
      </c>
      <c r="D261" t="s">
        <v>401</v>
      </c>
      <c r="E261">
        <v>4</v>
      </c>
      <c r="F261" t="s">
        <v>206</v>
      </c>
      <c r="G261" t="s">
        <v>406</v>
      </c>
      <c r="J261">
        <v>1</v>
      </c>
      <c r="K261">
        <v>1</v>
      </c>
      <c r="N261" t="s">
        <v>407</v>
      </c>
      <c r="P261">
        <v>28</v>
      </c>
      <c r="Q261">
        <v>312</v>
      </c>
      <c r="X261">
        <v>503</v>
      </c>
      <c r="Y261">
        <v>503</v>
      </c>
      <c r="Z261">
        <v>503</v>
      </c>
      <c r="AA261">
        <v>503</v>
      </c>
      <c r="AB261">
        <v>503</v>
      </c>
      <c r="AC261">
        <v>503</v>
      </c>
      <c r="AN261">
        <v>503</v>
      </c>
      <c r="AO261">
        <v>503</v>
      </c>
      <c r="AR261">
        <v>503</v>
      </c>
      <c r="AS261">
        <v>503</v>
      </c>
      <c r="BD261">
        <v>503</v>
      </c>
      <c r="BE261">
        <v>503</v>
      </c>
      <c r="BF261">
        <v>503</v>
      </c>
      <c r="BG261">
        <v>503</v>
      </c>
      <c r="BH261">
        <v>503</v>
      </c>
      <c r="BI261">
        <v>503</v>
      </c>
      <c r="BT261">
        <v>503</v>
      </c>
      <c r="BU261">
        <v>503</v>
      </c>
      <c r="BV261">
        <v>503</v>
      </c>
      <c r="BW261">
        <v>503</v>
      </c>
      <c r="BX261">
        <v>503</v>
      </c>
      <c r="BY261">
        <v>503</v>
      </c>
      <c r="CJ261">
        <v>503</v>
      </c>
      <c r="CK261">
        <v>503</v>
      </c>
      <c r="CL261">
        <v>503</v>
      </c>
      <c r="CM261">
        <v>503</v>
      </c>
      <c r="CN261">
        <v>503</v>
      </c>
      <c r="CO261">
        <v>503</v>
      </c>
    </row>
    <row r="262" spans="1:93" hidden="1" x14ac:dyDescent="0.3">
      <c r="A262" t="s">
        <v>379</v>
      </c>
      <c r="B262" t="s">
        <v>404</v>
      </c>
      <c r="C262" t="s">
        <v>405</v>
      </c>
      <c r="D262" t="s">
        <v>401</v>
      </c>
      <c r="E262">
        <v>4</v>
      </c>
      <c r="F262" t="s">
        <v>182</v>
      </c>
      <c r="G262" t="s">
        <v>389</v>
      </c>
      <c r="J262">
        <v>1</v>
      </c>
      <c r="N262" t="s">
        <v>307</v>
      </c>
      <c r="P262">
        <v>2</v>
      </c>
      <c r="Q262">
        <v>24</v>
      </c>
      <c r="AP262">
        <v>503</v>
      </c>
      <c r="AQ262">
        <v>503</v>
      </c>
    </row>
    <row r="263" spans="1:93" hidden="1" x14ac:dyDescent="0.3">
      <c r="A263" t="s">
        <v>379</v>
      </c>
      <c r="B263" t="s">
        <v>409</v>
      </c>
      <c r="C263" t="s">
        <v>395</v>
      </c>
      <c r="D263" t="s">
        <v>410</v>
      </c>
      <c r="E263">
        <v>7</v>
      </c>
      <c r="F263" t="s">
        <v>123</v>
      </c>
      <c r="G263" t="s">
        <v>411</v>
      </c>
      <c r="H263">
        <v>1</v>
      </c>
      <c r="I263">
        <v>1</v>
      </c>
      <c r="J263">
        <v>1</v>
      </c>
      <c r="K263">
        <v>1</v>
      </c>
      <c r="N263" t="s">
        <v>412</v>
      </c>
      <c r="P263">
        <v>26</v>
      </c>
      <c r="Q263">
        <v>312</v>
      </c>
      <c r="X263">
        <v>505</v>
      </c>
      <c r="Y263">
        <v>505</v>
      </c>
      <c r="Z263">
        <v>505</v>
      </c>
      <c r="AA263">
        <v>505</v>
      </c>
      <c r="AB263">
        <v>505</v>
      </c>
      <c r="AC263">
        <v>505</v>
      </c>
      <c r="AN263">
        <v>505</v>
      </c>
      <c r="AO263">
        <v>505</v>
      </c>
      <c r="AP263">
        <v>505</v>
      </c>
      <c r="AQ263">
        <v>505</v>
      </c>
      <c r="AR263">
        <v>505</v>
      </c>
      <c r="AS263">
        <v>505</v>
      </c>
      <c r="BF263">
        <v>505</v>
      </c>
      <c r="BG263">
        <v>505</v>
      </c>
      <c r="BH263">
        <v>505</v>
      </c>
      <c r="BI263">
        <v>505</v>
      </c>
      <c r="BT263">
        <v>505</v>
      </c>
      <c r="BU263">
        <v>505</v>
      </c>
      <c r="BX263">
        <v>505</v>
      </c>
      <c r="BY263">
        <v>505</v>
      </c>
      <c r="CJ263">
        <v>505</v>
      </c>
      <c r="CK263">
        <v>505</v>
      </c>
      <c r="CL263">
        <v>505</v>
      </c>
      <c r="CM263">
        <v>505</v>
      </c>
      <c r="CN263">
        <v>505</v>
      </c>
      <c r="CO263">
        <v>505</v>
      </c>
    </row>
    <row r="264" spans="1:93" hidden="1" x14ac:dyDescent="0.3">
      <c r="A264" t="s">
        <v>208</v>
      </c>
      <c r="B264" t="s">
        <v>510</v>
      </c>
      <c r="C264" t="s">
        <v>210</v>
      </c>
      <c r="D264" t="s">
        <v>243</v>
      </c>
      <c r="E264">
        <v>4</v>
      </c>
      <c r="F264" t="s">
        <v>365</v>
      </c>
      <c r="G264" t="s">
        <v>511</v>
      </c>
      <c r="H264">
        <v>1</v>
      </c>
      <c r="I264">
        <v>1</v>
      </c>
      <c r="J264">
        <v>1</v>
      </c>
      <c r="K264">
        <v>1</v>
      </c>
      <c r="N264" t="s">
        <v>387</v>
      </c>
      <c r="P264">
        <v>2</v>
      </c>
      <c r="AJ264">
        <v>410</v>
      </c>
      <c r="AK264">
        <v>410</v>
      </c>
    </row>
    <row r="265" spans="1:93" hidden="1" x14ac:dyDescent="0.3">
      <c r="A265" t="s">
        <v>379</v>
      </c>
      <c r="B265" t="s">
        <v>409</v>
      </c>
      <c r="C265" t="s">
        <v>395</v>
      </c>
      <c r="D265" t="s">
        <v>410</v>
      </c>
      <c r="E265">
        <v>7</v>
      </c>
      <c r="F265" t="s">
        <v>365</v>
      </c>
      <c r="G265" t="s">
        <v>386</v>
      </c>
      <c r="H265">
        <v>1</v>
      </c>
      <c r="I265">
        <v>1</v>
      </c>
      <c r="J265">
        <v>1</v>
      </c>
      <c r="K265">
        <v>1</v>
      </c>
      <c r="N265" t="s">
        <v>387</v>
      </c>
      <c r="P265">
        <v>2</v>
      </c>
      <c r="Q265">
        <v>24</v>
      </c>
      <c r="BV265">
        <v>505</v>
      </c>
      <c r="BW265">
        <v>505</v>
      </c>
    </row>
    <row r="266" spans="1:93" hidden="1" x14ac:dyDescent="0.3">
      <c r="A266" t="s">
        <v>379</v>
      </c>
      <c r="B266" t="s">
        <v>409</v>
      </c>
      <c r="C266" t="s">
        <v>395</v>
      </c>
      <c r="D266" t="s">
        <v>410</v>
      </c>
      <c r="E266">
        <v>7</v>
      </c>
      <c r="F266" t="s">
        <v>182</v>
      </c>
      <c r="G266" t="s">
        <v>389</v>
      </c>
      <c r="M266">
        <v>1</v>
      </c>
      <c r="N266" t="s">
        <v>262</v>
      </c>
      <c r="P266">
        <v>2</v>
      </c>
      <c r="Q266">
        <v>24</v>
      </c>
      <c r="BD266">
        <v>505</v>
      </c>
      <c r="BE266">
        <v>505</v>
      </c>
    </row>
    <row r="267" spans="1:93" hidden="1" x14ac:dyDescent="0.3">
      <c r="A267" t="s">
        <v>379</v>
      </c>
      <c r="B267" t="s">
        <v>413</v>
      </c>
      <c r="C267" t="s">
        <v>395</v>
      </c>
      <c r="D267" t="s">
        <v>414</v>
      </c>
      <c r="E267">
        <v>2</v>
      </c>
      <c r="F267" t="s">
        <v>125</v>
      </c>
      <c r="G267" t="s">
        <v>415</v>
      </c>
      <c r="H267">
        <v>1</v>
      </c>
      <c r="I267">
        <v>1</v>
      </c>
      <c r="J267">
        <v>1</v>
      </c>
      <c r="K267">
        <v>1</v>
      </c>
      <c r="N267" t="s">
        <v>416</v>
      </c>
      <c r="P267">
        <v>10</v>
      </c>
      <c r="Q267">
        <v>120</v>
      </c>
      <c r="R267">
        <v>502</v>
      </c>
      <c r="S267">
        <v>502</v>
      </c>
      <c r="AH267">
        <v>502</v>
      </c>
      <c r="AI267">
        <v>502</v>
      </c>
      <c r="AX267">
        <v>502</v>
      </c>
      <c r="AY267">
        <v>502</v>
      </c>
      <c r="BN267">
        <v>502</v>
      </c>
      <c r="BO267">
        <v>502</v>
      </c>
      <c r="CD267">
        <v>502</v>
      </c>
      <c r="CE267">
        <v>502</v>
      </c>
    </row>
    <row r="268" spans="1:93" hidden="1" x14ac:dyDescent="0.3">
      <c r="A268" t="s">
        <v>379</v>
      </c>
      <c r="B268" t="s">
        <v>413</v>
      </c>
      <c r="C268" t="s">
        <v>395</v>
      </c>
      <c r="D268" t="s">
        <v>414</v>
      </c>
      <c r="E268">
        <v>2</v>
      </c>
      <c r="F268" t="s">
        <v>227</v>
      </c>
      <c r="G268" t="s">
        <v>402</v>
      </c>
      <c r="H268">
        <v>1</v>
      </c>
      <c r="N268" t="s">
        <v>416</v>
      </c>
      <c r="P268">
        <v>16</v>
      </c>
      <c r="Q268">
        <v>192</v>
      </c>
      <c r="T268">
        <v>502</v>
      </c>
      <c r="U268">
        <v>502</v>
      </c>
      <c r="V268">
        <v>502</v>
      </c>
      <c r="W268">
        <v>502</v>
      </c>
      <c r="AJ268">
        <v>502</v>
      </c>
      <c r="AK268">
        <v>502</v>
      </c>
      <c r="AZ268">
        <v>502</v>
      </c>
      <c r="BA268">
        <v>502</v>
      </c>
      <c r="BB268">
        <v>502</v>
      </c>
      <c r="BC268">
        <v>502</v>
      </c>
      <c r="BP268">
        <v>502</v>
      </c>
      <c r="BQ268">
        <v>502</v>
      </c>
      <c r="CF268">
        <v>502</v>
      </c>
      <c r="CG268">
        <v>502</v>
      </c>
      <c r="CH268">
        <v>502</v>
      </c>
      <c r="CI268">
        <v>502</v>
      </c>
    </row>
    <row r="269" spans="1:93" hidden="1" x14ac:dyDescent="0.3">
      <c r="A269" t="s">
        <v>379</v>
      </c>
      <c r="B269" t="s">
        <v>413</v>
      </c>
      <c r="C269" t="s">
        <v>395</v>
      </c>
      <c r="D269" t="s">
        <v>414</v>
      </c>
      <c r="E269">
        <v>2</v>
      </c>
      <c r="F269" t="s">
        <v>281</v>
      </c>
      <c r="G269" t="s">
        <v>393</v>
      </c>
      <c r="H269">
        <v>1</v>
      </c>
      <c r="I269">
        <v>1</v>
      </c>
      <c r="J269">
        <v>1</v>
      </c>
      <c r="K269">
        <v>1</v>
      </c>
      <c r="N269" t="s">
        <v>359</v>
      </c>
      <c r="P269">
        <v>2</v>
      </c>
      <c r="Q269">
        <v>24</v>
      </c>
      <c r="AL269">
        <v>502</v>
      </c>
      <c r="AM269">
        <v>502</v>
      </c>
    </row>
    <row r="270" spans="1:93" hidden="1" x14ac:dyDescent="0.3">
      <c r="A270" t="s">
        <v>379</v>
      </c>
      <c r="B270" t="s">
        <v>413</v>
      </c>
      <c r="C270" t="s">
        <v>395</v>
      </c>
      <c r="D270" t="s">
        <v>414</v>
      </c>
      <c r="E270">
        <v>2</v>
      </c>
      <c r="F270" t="s">
        <v>182</v>
      </c>
      <c r="G270" t="s">
        <v>389</v>
      </c>
      <c r="I270">
        <v>1</v>
      </c>
      <c r="N270" t="s">
        <v>274</v>
      </c>
      <c r="P270">
        <v>2</v>
      </c>
      <c r="Q270">
        <v>24</v>
      </c>
      <c r="BR270">
        <v>502</v>
      </c>
      <c r="BS270">
        <v>502</v>
      </c>
    </row>
    <row r="271" spans="1:93" hidden="1" x14ac:dyDescent="0.3">
      <c r="A271" t="s">
        <v>379</v>
      </c>
      <c r="B271" t="s">
        <v>417</v>
      </c>
      <c r="C271" t="s">
        <v>395</v>
      </c>
      <c r="D271" t="s">
        <v>418</v>
      </c>
      <c r="E271">
        <v>3</v>
      </c>
      <c r="F271" t="s">
        <v>227</v>
      </c>
      <c r="G271" t="s">
        <v>402</v>
      </c>
      <c r="H271">
        <v>1</v>
      </c>
      <c r="N271" t="s">
        <v>419</v>
      </c>
      <c r="P271">
        <v>24</v>
      </c>
      <c r="Q271">
        <v>288</v>
      </c>
      <c r="R271">
        <v>505</v>
      </c>
      <c r="S271">
        <v>505</v>
      </c>
      <c r="AH271">
        <v>505</v>
      </c>
      <c r="AI271">
        <v>505</v>
      </c>
      <c r="AJ271">
        <v>505</v>
      </c>
      <c r="AK271">
        <v>505</v>
      </c>
      <c r="AL271">
        <v>505</v>
      </c>
      <c r="AM271">
        <v>505</v>
      </c>
      <c r="AX271">
        <v>505</v>
      </c>
      <c r="AY271">
        <v>505</v>
      </c>
      <c r="BB271">
        <v>505</v>
      </c>
      <c r="BC271">
        <v>505</v>
      </c>
      <c r="BN271">
        <v>505</v>
      </c>
      <c r="BO271">
        <v>505</v>
      </c>
      <c r="BP271">
        <v>505</v>
      </c>
      <c r="BQ271">
        <v>505</v>
      </c>
      <c r="BR271">
        <v>505</v>
      </c>
      <c r="BS271">
        <v>505</v>
      </c>
      <c r="CD271">
        <v>505</v>
      </c>
      <c r="CE271">
        <v>505</v>
      </c>
      <c r="CF271">
        <v>505</v>
      </c>
      <c r="CG271">
        <v>505</v>
      </c>
      <c r="CH271">
        <v>505</v>
      </c>
      <c r="CI271">
        <v>505</v>
      </c>
    </row>
    <row r="272" spans="1:93" hidden="1" x14ac:dyDescent="0.3">
      <c r="A272" t="s">
        <v>379</v>
      </c>
      <c r="B272" t="s">
        <v>417</v>
      </c>
      <c r="C272" t="s">
        <v>395</v>
      </c>
      <c r="D272" t="s">
        <v>418</v>
      </c>
      <c r="E272">
        <v>3</v>
      </c>
      <c r="F272" t="s">
        <v>281</v>
      </c>
      <c r="G272" t="s">
        <v>393</v>
      </c>
      <c r="H272">
        <v>1</v>
      </c>
      <c r="I272">
        <v>1</v>
      </c>
      <c r="J272">
        <v>1</v>
      </c>
      <c r="K272">
        <v>1</v>
      </c>
      <c r="N272" t="s">
        <v>359</v>
      </c>
      <c r="P272">
        <v>2</v>
      </c>
      <c r="Q272">
        <v>24</v>
      </c>
      <c r="V272">
        <v>505</v>
      </c>
      <c r="W272">
        <v>505</v>
      </c>
    </row>
    <row r="273" spans="1:93" hidden="1" x14ac:dyDescent="0.3">
      <c r="A273" t="s">
        <v>379</v>
      </c>
      <c r="B273" t="s">
        <v>420</v>
      </c>
      <c r="C273" t="s">
        <v>395</v>
      </c>
      <c r="D273" t="s">
        <v>421</v>
      </c>
      <c r="E273">
        <v>4</v>
      </c>
      <c r="F273" t="s">
        <v>227</v>
      </c>
      <c r="G273" t="s">
        <v>402</v>
      </c>
      <c r="I273">
        <v>1</v>
      </c>
      <c r="J273">
        <v>1</v>
      </c>
      <c r="N273" t="s">
        <v>422</v>
      </c>
      <c r="P273">
        <v>24</v>
      </c>
      <c r="Q273">
        <v>288</v>
      </c>
      <c r="R273">
        <v>506</v>
      </c>
      <c r="S273">
        <v>506</v>
      </c>
      <c r="T273">
        <v>506</v>
      </c>
      <c r="U273">
        <v>506</v>
      </c>
      <c r="AH273">
        <v>506</v>
      </c>
      <c r="AI273">
        <v>506</v>
      </c>
      <c r="AJ273">
        <v>506</v>
      </c>
      <c r="AK273">
        <v>506</v>
      </c>
      <c r="AX273">
        <v>506</v>
      </c>
      <c r="AY273">
        <v>506</v>
      </c>
      <c r="AZ273">
        <v>506</v>
      </c>
      <c r="BA273">
        <v>506</v>
      </c>
      <c r="BB273">
        <v>506</v>
      </c>
      <c r="BC273">
        <v>506</v>
      </c>
      <c r="BN273">
        <v>506</v>
      </c>
      <c r="BO273">
        <v>506</v>
      </c>
      <c r="BP273">
        <v>506</v>
      </c>
      <c r="BQ273">
        <v>506</v>
      </c>
      <c r="CD273">
        <v>506</v>
      </c>
      <c r="CE273">
        <v>506</v>
      </c>
      <c r="CF273">
        <v>506</v>
      </c>
      <c r="CG273">
        <v>506</v>
      </c>
      <c r="CH273">
        <v>506</v>
      </c>
      <c r="CI273">
        <v>506</v>
      </c>
    </row>
    <row r="274" spans="1:93" hidden="1" x14ac:dyDescent="0.3">
      <c r="A274" t="s">
        <v>379</v>
      </c>
      <c r="B274" t="s">
        <v>420</v>
      </c>
      <c r="C274" t="s">
        <v>395</v>
      </c>
      <c r="D274" t="s">
        <v>421</v>
      </c>
      <c r="E274">
        <v>4</v>
      </c>
      <c r="F274" t="s">
        <v>398</v>
      </c>
      <c r="G274" t="s">
        <v>399</v>
      </c>
      <c r="H274">
        <v>1</v>
      </c>
      <c r="I274">
        <v>1</v>
      </c>
      <c r="J274">
        <v>1</v>
      </c>
      <c r="K274">
        <v>1</v>
      </c>
      <c r="N274" t="s">
        <v>316</v>
      </c>
      <c r="P274">
        <v>2</v>
      </c>
      <c r="Q274">
        <v>24</v>
      </c>
      <c r="AL274">
        <v>506</v>
      </c>
      <c r="AM274">
        <v>506</v>
      </c>
    </row>
    <row r="275" spans="1:93" hidden="1" x14ac:dyDescent="0.3">
      <c r="A275" t="s">
        <v>379</v>
      </c>
      <c r="B275" t="s">
        <v>420</v>
      </c>
      <c r="C275" t="s">
        <v>395</v>
      </c>
      <c r="D275" t="s">
        <v>421</v>
      </c>
      <c r="E275">
        <v>4</v>
      </c>
      <c r="F275" t="s">
        <v>367</v>
      </c>
      <c r="G275" t="s">
        <v>388</v>
      </c>
      <c r="H275">
        <v>1</v>
      </c>
      <c r="I275">
        <v>1</v>
      </c>
      <c r="J275">
        <v>1</v>
      </c>
      <c r="K275">
        <v>1</v>
      </c>
      <c r="N275" t="s">
        <v>343</v>
      </c>
      <c r="P275">
        <v>2</v>
      </c>
      <c r="Q275">
        <v>24</v>
      </c>
      <c r="V275">
        <v>506</v>
      </c>
      <c r="W275">
        <v>506</v>
      </c>
    </row>
    <row r="276" spans="1:93" hidden="1" x14ac:dyDescent="0.3">
      <c r="A276" t="s">
        <v>379</v>
      </c>
      <c r="B276" t="s">
        <v>420</v>
      </c>
      <c r="C276" t="s">
        <v>395</v>
      </c>
      <c r="D276" t="s">
        <v>421</v>
      </c>
      <c r="E276">
        <v>4</v>
      </c>
      <c r="F276" t="s">
        <v>182</v>
      </c>
      <c r="G276" t="s">
        <v>389</v>
      </c>
      <c r="K276">
        <v>1</v>
      </c>
      <c r="N276" t="s">
        <v>299</v>
      </c>
      <c r="P276">
        <v>2</v>
      </c>
      <c r="Q276">
        <v>24</v>
      </c>
      <c r="BR276">
        <v>506</v>
      </c>
      <c r="BS276">
        <v>506</v>
      </c>
    </row>
    <row r="277" spans="1:93" hidden="1" x14ac:dyDescent="0.3">
      <c r="A277" t="s">
        <v>379</v>
      </c>
      <c r="B277" t="s">
        <v>423</v>
      </c>
      <c r="C277" t="s">
        <v>424</v>
      </c>
      <c r="D277" t="s">
        <v>425</v>
      </c>
      <c r="E277">
        <v>2</v>
      </c>
      <c r="F277" t="s">
        <v>341</v>
      </c>
      <c r="G277" t="s">
        <v>426</v>
      </c>
      <c r="K277">
        <v>1</v>
      </c>
      <c r="N277" t="s">
        <v>427</v>
      </c>
      <c r="P277">
        <v>10</v>
      </c>
      <c r="Q277">
        <v>120</v>
      </c>
      <c r="V277">
        <v>303</v>
      </c>
      <c r="W277">
        <v>303</v>
      </c>
      <c r="AH277">
        <v>303</v>
      </c>
      <c r="AI277">
        <v>303</v>
      </c>
      <c r="AX277">
        <v>303</v>
      </c>
      <c r="AY277">
        <v>303</v>
      </c>
      <c r="BN277">
        <v>303</v>
      </c>
      <c r="BO277">
        <v>303</v>
      </c>
      <c r="CD277">
        <v>303</v>
      </c>
      <c r="CE277">
        <v>303</v>
      </c>
    </row>
    <row r="278" spans="1:93" hidden="1" x14ac:dyDescent="0.3">
      <c r="A278" t="s">
        <v>379</v>
      </c>
      <c r="B278" t="s">
        <v>423</v>
      </c>
      <c r="C278" t="s">
        <v>424</v>
      </c>
      <c r="D278" t="s">
        <v>425</v>
      </c>
      <c r="E278">
        <v>2</v>
      </c>
      <c r="F278" t="s">
        <v>171</v>
      </c>
      <c r="G278" t="s">
        <v>383</v>
      </c>
      <c r="H278">
        <v>1</v>
      </c>
      <c r="I278">
        <v>1</v>
      </c>
      <c r="N278" t="s">
        <v>427</v>
      </c>
      <c r="P278">
        <v>12</v>
      </c>
      <c r="Q278">
        <v>144</v>
      </c>
      <c r="T278">
        <v>303</v>
      </c>
      <c r="U278">
        <v>303</v>
      </c>
      <c r="AJ278">
        <v>303</v>
      </c>
      <c r="AK278">
        <v>303</v>
      </c>
      <c r="AZ278">
        <v>303</v>
      </c>
      <c r="BA278">
        <v>303</v>
      </c>
      <c r="BP278">
        <v>303</v>
      </c>
      <c r="BQ278">
        <v>303</v>
      </c>
      <c r="BR278">
        <v>303</v>
      </c>
      <c r="BS278">
        <v>303</v>
      </c>
      <c r="CF278">
        <v>303</v>
      </c>
      <c r="CG278">
        <v>303</v>
      </c>
    </row>
    <row r="279" spans="1:93" hidden="1" x14ac:dyDescent="0.3">
      <c r="A279" t="s">
        <v>379</v>
      </c>
      <c r="B279" t="s">
        <v>423</v>
      </c>
      <c r="C279" t="s">
        <v>424</v>
      </c>
      <c r="D279" t="s">
        <v>425</v>
      </c>
      <c r="E279">
        <v>2</v>
      </c>
      <c r="F279" t="s">
        <v>398</v>
      </c>
      <c r="G279" t="s">
        <v>399</v>
      </c>
      <c r="H279">
        <v>1</v>
      </c>
      <c r="I279">
        <v>1</v>
      </c>
      <c r="J279">
        <v>1</v>
      </c>
      <c r="K279">
        <v>1</v>
      </c>
      <c r="N279" t="s">
        <v>316</v>
      </c>
      <c r="P279">
        <v>2</v>
      </c>
      <c r="Q279">
        <v>24</v>
      </c>
      <c r="BB279">
        <v>303</v>
      </c>
      <c r="BC279">
        <v>303</v>
      </c>
    </row>
    <row r="280" spans="1:93" hidden="1" x14ac:dyDescent="0.3">
      <c r="A280" t="s">
        <v>379</v>
      </c>
      <c r="B280" t="s">
        <v>423</v>
      </c>
      <c r="C280" t="s">
        <v>424</v>
      </c>
      <c r="D280" t="s">
        <v>425</v>
      </c>
      <c r="E280">
        <v>2</v>
      </c>
      <c r="F280" t="s">
        <v>193</v>
      </c>
      <c r="G280" t="s">
        <v>428</v>
      </c>
      <c r="H280">
        <v>1</v>
      </c>
      <c r="I280">
        <v>1</v>
      </c>
      <c r="J280">
        <v>1</v>
      </c>
      <c r="K280">
        <v>1</v>
      </c>
      <c r="N280" t="s">
        <v>427</v>
      </c>
      <c r="P280">
        <v>2</v>
      </c>
      <c r="Q280">
        <v>24</v>
      </c>
      <c r="R280">
        <v>303</v>
      </c>
      <c r="S280">
        <v>303</v>
      </c>
    </row>
    <row r="281" spans="1:93" hidden="1" x14ac:dyDescent="0.3">
      <c r="A281" t="s">
        <v>379</v>
      </c>
      <c r="B281" t="s">
        <v>423</v>
      </c>
      <c r="C281" t="s">
        <v>424</v>
      </c>
      <c r="D281" t="s">
        <v>425</v>
      </c>
      <c r="E281">
        <v>2</v>
      </c>
      <c r="F281" t="s">
        <v>281</v>
      </c>
      <c r="G281" t="s">
        <v>393</v>
      </c>
      <c r="H281">
        <v>1</v>
      </c>
      <c r="I281">
        <v>1</v>
      </c>
      <c r="J281">
        <v>1</v>
      </c>
      <c r="K281">
        <v>1</v>
      </c>
      <c r="N281" t="s">
        <v>359</v>
      </c>
      <c r="P281">
        <v>2</v>
      </c>
      <c r="Q281">
        <v>24</v>
      </c>
      <c r="CH281">
        <v>303</v>
      </c>
      <c r="CI281">
        <v>303</v>
      </c>
    </row>
    <row r="282" spans="1:93" hidden="1" x14ac:dyDescent="0.3">
      <c r="A282" t="s">
        <v>379</v>
      </c>
      <c r="B282" t="s">
        <v>423</v>
      </c>
      <c r="C282" t="s">
        <v>424</v>
      </c>
      <c r="D282" t="s">
        <v>425</v>
      </c>
      <c r="E282">
        <v>2</v>
      </c>
      <c r="F282" t="s">
        <v>182</v>
      </c>
      <c r="G282" t="s">
        <v>389</v>
      </c>
      <c r="I282">
        <v>1</v>
      </c>
      <c r="N282" t="s">
        <v>274</v>
      </c>
      <c r="P282">
        <v>2</v>
      </c>
      <c r="Q282">
        <v>24</v>
      </c>
      <c r="AL282">
        <v>303</v>
      </c>
      <c r="AM282">
        <v>303</v>
      </c>
    </row>
    <row r="283" spans="1:93" hidden="1" x14ac:dyDescent="0.3">
      <c r="A283" t="s">
        <v>379</v>
      </c>
      <c r="B283" t="s">
        <v>429</v>
      </c>
      <c r="C283" t="s">
        <v>381</v>
      </c>
      <c r="D283" t="s">
        <v>430</v>
      </c>
      <c r="E283">
        <v>2</v>
      </c>
      <c r="F283" t="s">
        <v>120</v>
      </c>
      <c r="G283" t="s">
        <v>426</v>
      </c>
      <c r="K283">
        <v>1</v>
      </c>
      <c r="N283" t="s">
        <v>431</v>
      </c>
      <c r="P283">
        <v>12</v>
      </c>
      <c r="Q283">
        <v>144</v>
      </c>
      <c r="Z283">
        <v>501</v>
      </c>
      <c r="AA283">
        <v>501</v>
      </c>
      <c r="AN283">
        <v>501</v>
      </c>
      <c r="AO283">
        <v>501</v>
      </c>
      <c r="BD283">
        <v>501</v>
      </c>
      <c r="BE283">
        <v>501</v>
      </c>
      <c r="BV283">
        <v>501</v>
      </c>
      <c r="BW283">
        <v>501</v>
      </c>
      <c r="CJ283">
        <v>501</v>
      </c>
      <c r="CK283">
        <v>501</v>
      </c>
      <c r="CN283">
        <v>501</v>
      </c>
      <c r="CO283">
        <v>501</v>
      </c>
    </row>
    <row r="284" spans="1:93" hidden="1" x14ac:dyDescent="0.3">
      <c r="A284" t="s">
        <v>379</v>
      </c>
      <c r="B284" t="s">
        <v>429</v>
      </c>
      <c r="C284" t="s">
        <v>381</v>
      </c>
      <c r="D284" t="s">
        <v>430</v>
      </c>
      <c r="E284">
        <v>2</v>
      </c>
      <c r="F284" t="s">
        <v>171</v>
      </c>
      <c r="G284" t="s">
        <v>383</v>
      </c>
      <c r="H284">
        <v>1</v>
      </c>
      <c r="I284">
        <v>1</v>
      </c>
      <c r="N284" t="s">
        <v>431</v>
      </c>
      <c r="P284">
        <v>10</v>
      </c>
      <c r="Q284">
        <v>120</v>
      </c>
      <c r="AB284">
        <v>501</v>
      </c>
      <c r="AC284">
        <v>501</v>
      </c>
      <c r="AR284">
        <v>501</v>
      </c>
      <c r="AS284">
        <v>501</v>
      </c>
      <c r="BF284">
        <v>501</v>
      </c>
      <c r="BG284">
        <v>501</v>
      </c>
      <c r="BH284">
        <v>501</v>
      </c>
      <c r="BI284">
        <v>501</v>
      </c>
      <c r="BX284">
        <v>501</v>
      </c>
      <c r="BY284">
        <v>501</v>
      </c>
    </row>
    <row r="285" spans="1:93" hidden="1" x14ac:dyDescent="0.3">
      <c r="A285" t="s">
        <v>379</v>
      </c>
      <c r="B285" t="s">
        <v>429</v>
      </c>
      <c r="C285" t="s">
        <v>381</v>
      </c>
      <c r="D285" t="s">
        <v>430</v>
      </c>
      <c r="E285">
        <v>2</v>
      </c>
      <c r="F285" t="s">
        <v>193</v>
      </c>
      <c r="G285" t="s">
        <v>428</v>
      </c>
      <c r="H285">
        <v>1</v>
      </c>
      <c r="I285">
        <v>1</v>
      </c>
      <c r="J285">
        <v>1</v>
      </c>
      <c r="K285">
        <v>1</v>
      </c>
      <c r="N285" t="s">
        <v>431</v>
      </c>
      <c r="P285">
        <v>2</v>
      </c>
      <c r="Q285">
        <v>24</v>
      </c>
      <c r="X285">
        <v>501</v>
      </c>
      <c r="Y285">
        <v>501</v>
      </c>
    </row>
    <row r="286" spans="1:93" hidden="1" x14ac:dyDescent="0.3">
      <c r="A286" t="s">
        <v>379</v>
      </c>
      <c r="B286" t="s">
        <v>429</v>
      </c>
      <c r="C286" t="s">
        <v>381</v>
      </c>
      <c r="D286" t="s">
        <v>430</v>
      </c>
      <c r="E286">
        <v>2</v>
      </c>
      <c r="F286" t="s">
        <v>201</v>
      </c>
      <c r="G286" t="s">
        <v>385</v>
      </c>
      <c r="H286">
        <v>1</v>
      </c>
      <c r="I286">
        <v>1</v>
      </c>
      <c r="J286">
        <v>1</v>
      </c>
      <c r="K286">
        <v>1</v>
      </c>
      <c r="N286" t="s">
        <v>303</v>
      </c>
      <c r="P286">
        <v>2</v>
      </c>
      <c r="Q286">
        <v>24</v>
      </c>
      <c r="AP286">
        <v>501</v>
      </c>
      <c r="AQ286">
        <v>501</v>
      </c>
    </row>
    <row r="287" spans="1:93" hidden="1" x14ac:dyDescent="0.3">
      <c r="A287" t="s">
        <v>379</v>
      </c>
      <c r="B287" t="s">
        <v>429</v>
      </c>
      <c r="C287" t="s">
        <v>381</v>
      </c>
      <c r="D287" t="s">
        <v>430</v>
      </c>
      <c r="E287">
        <v>2</v>
      </c>
      <c r="F287" t="s">
        <v>365</v>
      </c>
      <c r="G287" t="s">
        <v>386</v>
      </c>
      <c r="H287">
        <v>1</v>
      </c>
      <c r="I287">
        <v>1</v>
      </c>
      <c r="J287">
        <v>1</v>
      </c>
      <c r="K287">
        <v>1</v>
      </c>
      <c r="N287" t="s">
        <v>387</v>
      </c>
      <c r="P287">
        <v>2</v>
      </c>
      <c r="Q287">
        <v>24</v>
      </c>
      <c r="CL287">
        <v>501</v>
      </c>
      <c r="CM287">
        <v>501</v>
      </c>
    </row>
    <row r="288" spans="1:93" hidden="1" x14ac:dyDescent="0.3">
      <c r="A288" t="s">
        <v>379</v>
      </c>
      <c r="B288" t="s">
        <v>429</v>
      </c>
      <c r="C288" t="s">
        <v>381</v>
      </c>
      <c r="D288" t="s">
        <v>430</v>
      </c>
      <c r="E288">
        <v>2</v>
      </c>
      <c r="F288" t="s">
        <v>182</v>
      </c>
      <c r="G288" t="s">
        <v>389</v>
      </c>
      <c r="I288">
        <v>1</v>
      </c>
      <c r="N288" t="s">
        <v>307</v>
      </c>
      <c r="P288">
        <v>2</v>
      </c>
      <c r="Q288">
        <v>24</v>
      </c>
      <c r="BT288">
        <v>501</v>
      </c>
      <c r="BU288">
        <v>501</v>
      </c>
    </row>
    <row r="289" spans="1:104" hidden="1" x14ac:dyDescent="0.3">
      <c r="A289" t="s">
        <v>379</v>
      </c>
      <c r="B289" t="s">
        <v>432</v>
      </c>
      <c r="C289" t="s">
        <v>381</v>
      </c>
      <c r="D289" t="s">
        <v>433</v>
      </c>
      <c r="E289">
        <v>2</v>
      </c>
      <c r="F289" t="s">
        <v>120</v>
      </c>
      <c r="G289" t="s">
        <v>426</v>
      </c>
      <c r="K289">
        <v>1</v>
      </c>
      <c r="N289" t="s">
        <v>434</v>
      </c>
      <c r="P289">
        <v>8</v>
      </c>
      <c r="Q289">
        <v>96</v>
      </c>
      <c r="AT289">
        <v>506</v>
      </c>
      <c r="AU289">
        <v>506</v>
      </c>
      <c r="BJ289">
        <v>506</v>
      </c>
      <c r="BK289">
        <v>506</v>
      </c>
      <c r="BZ289">
        <v>506</v>
      </c>
      <c r="CA289">
        <v>506</v>
      </c>
      <c r="CR289">
        <v>506</v>
      </c>
      <c r="CS289">
        <v>506</v>
      </c>
    </row>
    <row r="290" spans="1:104" hidden="1" x14ac:dyDescent="0.3">
      <c r="A290" t="s">
        <v>379</v>
      </c>
      <c r="B290" t="s">
        <v>432</v>
      </c>
      <c r="C290" t="s">
        <v>381</v>
      </c>
      <c r="D290" t="s">
        <v>433</v>
      </c>
      <c r="E290">
        <v>2</v>
      </c>
      <c r="F290" t="s">
        <v>171</v>
      </c>
      <c r="G290" t="s">
        <v>383</v>
      </c>
      <c r="H290">
        <v>1</v>
      </c>
      <c r="I290">
        <v>1</v>
      </c>
      <c r="N290" t="s">
        <v>434</v>
      </c>
      <c r="P290">
        <v>10</v>
      </c>
      <c r="Q290">
        <v>120</v>
      </c>
      <c r="AF290">
        <v>506</v>
      </c>
      <c r="AG290">
        <v>506</v>
      </c>
      <c r="AV290">
        <v>506</v>
      </c>
      <c r="AW290">
        <v>506</v>
      </c>
      <c r="BL290">
        <v>506</v>
      </c>
      <c r="BM290">
        <v>506</v>
      </c>
      <c r="CB290">
        <v>506</v>
      </c>
      <c r="CC290">
        <v>506</v>
      </c>
      <c r="CP290">
        <v>506</v>
      </c>
      <c r="CQ290">
        <v>506</v>
      </c>
    </row>
    <row r="291" spans="1:104" hidden="1" x14ac:dyDescent="0.3">
      <c r="A291" t="s">
        <v>379</v>
      </c>
      <c r="B291" t="s">
        <v>432</v>
      </c>
      <c r="C291" t="s">
        <v>381</v>
      </c>
      <c r="D291" t="s">
        <v>433</v>
      </c>
      <c r="E291">
        <v>2</v>
      </c>
      <c r="F291" t="s">
        <v>193</v>
      </c>
      <c r="G291" t="s">
        <v>428</v>
      </c>
      <c r="H291">
        <v>1</v>
      </c>
      <c r="I291">
        <v>1</v>
      </c>
      <c r="J291">
        <v>1</v>
      </c>
      <c r="K291">
        <v>1</v>
      </c>
      <c r="N291" t="s">
        <v>434</v>
      </c>
      <c r="P291">
        <v>2</v>
      </c>
      <c r="Q291">
        <v>24</v>
      </c>
      <c r="CU291">
        <v>506</v>
      </c>
      <c r="CV291">
        <v>506</v>
      </c>
    </row>
    <row r="292" spans="1:104" hidden="1" x14ac:dyDescent="0.3">
      <c r="A292" t="s">
        <v>379</v>
      </c>
      <c r="B292" t="s">
        <v>432</v>
      </c>
      <c r="C292" t="s">
        <v>381</v>
      </c>
      <c r="D292" t="s">
        <v>433</v>
      </c>
      <c r="E292">
        <v>2</v>
      </c>
      <c r="F292" t="s">
        <v>198</v>
      </c>
      <c r="G292" t="s">
        <v>408</v>
      </c>
      <c r="H292">
        <v>1</v>
      </c>
      <c r="I292">
        <v>1</v>
      </c>
      <c r="J292">
        <v>1</v>
      </c>
      <c r="K292">
        <v>1</v>
      </c>
      <c r="N292" t="s">
        <v>346</v>
      </c>
      <c r="P292">
        <v>2</v>
      </c>
      <c r="Q292">
        <v>24</v>
      </c>
      <c r="CY292">
        <v>506</v>
      </c>
      <c r="CZ292">
        <v>506</v>
      </c>
    </row>
    <row r="293" spans="1:104" hidden="1" x14ac:dyDescent="0.3">
      <c r="A293" t="s">
        <v>379</v>
      </c>
      <c r="B293" t="s">
        <v>432</v>
      </c>
      <c r="C293" t="s">
        <v>381</v>
      </c>
      <c r="D293" t="s">
        <v>433</v>
      </c>
      <c r="E293">
        <v>2</v>
      </c>
      <c r="F293" t="s">
        <v>201</v>
      </c>
      <c r="G293" t="s">
        <v>385</v>
      </c>
      <c r="H293">
        <v>1</v>
      </c>
      <c r="I293">
        <v>1</v>
      </c>
      <c r="J293">
        <v>1</v>
      </c>
      <c r="K293">
        <v>1</v>
      </c>
      <c r="N293" t="s">
        <v>303</v>
      </c>
      <c r="P293">
        <v>2</v>
      </c>
      <c r="Q293">
        <v>24</v>
      </c>
      <c r="CW293">
        <v>506</v>
      </c>
      <c r="CX293">
        <v>506</v>
      </c>
    </row>
    <row r="294" spans="1:104" hidden="1" x14ac:dyDescent="0.3">
      <c r="A294" t="s">
        <v>379</v>
      </c>
      <c r="B294" t="s">
        <v>432</v>
      </c>
      <c r="C294" t="s">
        <v>381</v>
      </c>
      <c r="D294" t="s">
        <v>433</v>
      </c>
      <c r="E294">
        <v>2</v>
      </c>
      <c r="F294" t="s">
        <v>182</v>
      </c>
      <c r="G294" t="s">
        <v>389</v>
      </c>
      <c r="J294">
        <v>1</v>
      </c>
      <c r="N294" t="s">
        <v>274</v>
      </c>
      <c r="P294">
        <v>2</v>
      </c>
      <c r="Q294">
        <v>24</v>
      </c>
      <c r="AD294">
        <v>506</v>
      </c>
      <c r="AE294">
        <v>506</v>
      </c>
    </row>
    <row r="295" spans="1:104" hidden="1" x14ac:dyDescent="0.3">
      <c r="A295" t="s">
        <v>379</v>
      </c>
      <c r="B295" t="s">
        <v>435</v>
      </c>
      <c r="C295" t="s">
        <v>381</v>
      </c>
      <c r="D295" t="s">
        <v>436</v>
      </c>
      <c r="E295">
        <v>2</v>
      </c>
      <c r="F295" t="s">
        <v>120</v>
      </c>
      <c r="G295" t="s">
        <v>426</v>
      </c>
      <c r="K295">
        <v>1</v>
      </c>
      <c r="N295" t="s">
        <v>437</v>
      </c>
      <c r="P295">
        <v>8</v>
      </c>
      <c r="Q295">
        <v>96</v>
      </c>
      <c r="AP295">
        <v>2</v>
      </c>
      <c r="AQ295">
        <v>2</v>
      </c>
      <c r="BT295">
        <v>2</v>
      </c>
      <c r="BU295">
        <v>2</v>
      </c>
      <c r="BV295">
        <v>2</v>
      </c>
      <c r="BW295">
        <v>2</v>
      </c>
      <c r="CJ295">
        <v>2</v>
      </c>
      <c r="CK295">
        <v>2</v>
      </c>
    </row>
    <row r="296" spans="1:104" hidden="1" x14ac:dyDescent="0.3">
      <c r="A296" t="s">
        <v>379</v>
      </c>
      <c r="B296" t="s">
        <v>438</v>
      </c>
      <c r="C296" t="s">
        <v>381</v>
      </c>
      <c r="D296" t="s">
        <v>436</v>
      </c>
      <c r="E296">
        <v>2</v>
      </c>
      <c r="F296" t="s">
        <v>171</v>
      </c>
      <c r="G296" t="s">
        <v>383</v>
      </c>
      <c r="H296">
        <v>1</v>
      </c>
      <c r="I296">
        <v>1</v>
      </c>
      <c r="N296" t="s">
        <v>437</v>
      </c>
      <c r="P296">
        <v>14</v>
      </c>
      <c r="Q296">
        <v>168</v>
      </c>
      <c r="AB296">
        <v>2</v>
      </c>
      <c r="AC296">
        <v>2</v>
      </c>
      <c r="AR296">
        <v>2</v>
      </c>
      <c r="AS296">
        <v>2</v>
      </c>
      <c r="BF296">
        <v>2</v>
      </c>
      <c r="BG296">
        <v>2</v>
      </c>
      <c r="BH296">
        <v>2</v>
      </c>
      <c r="BI296">
        <v>2</v>
      </c>
      <c r="BX296">
        <v>2</v>
      </c>
      <c r="BY296">
        <v>2</v>
      </c>
      <c r="CL296">
        <v>2</v>
      </c>
      <c r="CM296">
        <v>2</v>
      </c>
      <c r="CN296">
        <v>2</v>
      </c>
      <c r="CO296">
        <v>2</v>
      </c>
    </row>
    <row r="297" spans="1:104" hidden="1" x14ac:dyDescent="0.3">
      <c r="A297" t="s">
        <v>379</v>
      </c>
      <c r="B297" t="s">
        <v>438</v>
      </c>
      <c r="C297" t="s">
        <v>381</v>
      </c>
      <c r="D297" t="s">
        <v>436</v>
      </c>
      <c r="E297">
        <v>2</v>
      </c>
      <c r="F297" t="s">
        <v>193</v>
      </c>
      <c r="G297" t="s">
        <v>428</v>
      </c>
      <c r="H297">
        <v>1</v>
      </c>
      <c r="I297">
        <v>1</v>
      </c>
      <c r="J297">
        <v>1</v>
      </c>
      <c r="K297">
        <v>1</v>
      </c>
      <c r="N297" t="s">
        <v>437</v>
      </c>
      <c r="P297">
        <v>2</v>
      </c>
      <c r="Q297">
        <v>24</v>
      </c>
      <c r="X297">
        <v>2</v>
      </c>
      <c r="Y297">
        <v>2</v>
      </c>
    </row>
    <row r="298" spans="1:104" hidden="1" x14ac:dyDescent="0.3">
      <c r="A298" t="s">
        <v>379</v>
      </c>
      <c r="B298" t="s">
        <v>438</v>
      </c>
      <c r="C298" t="s">
        <v>381</v>
      </c>
      <c r="D298" t="s">
        <v>436</v>
      </c>
      <c r="E298">
        <v>2</v>
      </c>
      <c r="F298" t="s">
        <v>365</v>
      </c>
      <c r="G298" t="s">
        <v>386</v>
      </c>
      <c r="H298">
        <v>1</v>
      </c>
      <c r="I298">
        <v>1</v>
      </c>
      <c r="J298">
        <v>1</v>
      </c>
      <c r="K298">
        <v>1</v>
      </c>
      <c r="N298" t="s">
        <v>387</v>
      </c>
      <c r="P298">
        <v>2</v>
      </c>
      <c r="Q298">
        <v>24</v>
      </c>
      <c r="BD298">
        <v>2</v>
      </c>
      <c r="BE298">
        <v>2</v>
      </c>
    </row>
    <row r="299" spans="1:104" hidden="1" x14ac:dyDescent="0.3">
      <c r="A299" t="s">
        <v>379</v>
      </c>
      <c r="B299" t="s">
        <v>438</v>
      </c>
      <c r="C299" t="s">
        <v>381</v>
      </c>
      <c r="D299" t="s">
        <v>436</v>
      </c>
      <c r="E299">
        <v>2</v>
      </c>
      <c r="F299" t="s">
        <v>367</v>
      </c>
      <c r="G299" t="s">
        <v>388</v>
      </c>
      <c r="H299">
        <v>1</v>
      </c>
      <c r="I299">
        <v>1</v>
      </c>
      <c r="J299">
        <v>1</v>
      </c>
      <c r="K299">
        <v>1</v>
      </c>
      <c r="N299" t="s">
        <v>343</v>
      </c>
      <c r="P299">
        <v>2</v>
      </c>
      <c r="Q299">
        <v>24</v>
      </c>
      <c r="AN299">
        <v>2</v>
      </c>
      <c r="AO299">
        <v>2</v>
      </c>
    </row>
    <row r="300" spans="1:104" hidden="1" x14ac:dyDescent="0.3">
      <c r="A300" t="s">
        <v>379</v>
      </c>
      <c r="B300" t="s">
        <v>438</v>
      </c>
      <c r="C300" t="s">
        <v>381</v>
      </c>
      <c r="D300" t="s">
        <v>436</v>
      </c>
      <c r="E300">
        <v>2</v>
      </c>
      <c r="F300" t="s">
        <v>182</v>
      </c>
      <c r="G300" t="s">
        <v>389</v>
      </c>
      <c r="I300">
        <v>1</v>
      </c>
      <c r="N300" t="s">
        <v>262</v>
      </c>
      <c r="P300">
        <v>2</v>
      </c>
      <c r="Q300">
        <v>24</v>
      </c>
      <c r="Z300">
        <v>2</v>
      </c>
      <c r="AA300">
        <v>2</v>
      </c>
    </row>
    <row r="301" spans="1:104" hidden="1" x14ac:dyDescent="0.3">
      <c r="A301" t="s">
        <v>379</v>
      </c>
      <c r="B301" t="s">
        <v>439</v>
      </c>
      <c r="C301" t="s">
        <v>381</v>
      </c>
      <c r="D301" t="s">
        <v>440</v>
      </c>
      <c r="E301">
        <v>1</v>
      </c>
      <c r="F301" t="s">
        <v>344</v>
      </c>
      <c r="G301" t="s">
        <v>441</v>
      </c>
      <c r="H301">
        <v>1</v>
      </c>
      <c r="N301" t="s">
        <v>442</v>
      </c>
      <c r="P301">
        <v>0</v>
      </c>
      <c r="Q301">
        <v>0</v>
      </c>
    </row>
    <row r="302" spans="1:104" hidden="1" x14ac:dyDescent="0.3">
      <c r="A302" t="s">
        <v>379</v>
      </c>
      <c r="B302" t="s">
        <v>439</v>
      </c>
      <c r="C302" t="s">
        <v>381</v>
      </c>
      <c r="D302" t="s">
        <v>440</v>
      </c>
      <c r="E302">
        <v>1</v>
      </c>
      <c r="F302" t="s">
        <v>120</v>
      </c>
      <c r="G302" t="s">
        <v>426</v>
      </c>
      <c r="H302">
        <v>1</v>
      </c>
      <c r="I302">
        <v>1</v>
      </c>
      <c r="J302">
        <v>1</v>
      </c>
      <c r="N302" t="s">
        <v>442</v>
      </c>
      <c r="P302">
        <v>12</v>
      </c>
      <c r="Q302">
        <v>144</v>
      </c>
      <c r="T302">
        <v>503</v>
      </c>
      <c r="U302">
        <v>503</v>
      </c>
      <c r="AL302">
        <v>503</v>
      </c>
      <c r="AM302">
        <v>503</v>
      </c>
      <c r="AX302">
        <v>503</v>
      </c>
      <c r="AY302">
        <v>503</v>
      </c>
      <c r="AZ302">
        <v>503</v>
      </c>
      <c r="BA302">
        <v>503</v>
      </c>
      <c r="BP302">
        <v>503</v>
      </c>
      <c r="BQ302">
        <v>503</v>
      </c>
      <c r="CF302">
        <v>503</v>
      </c>
      <c r="CG302">
        <v>503</v>
      </c>
    </row>
    <row r="303" spans="1:104" hidden="1" x14ac:dyDescent="0.3">
      <c r="A303" t="s">
        <v>379</v>
      </c>
      <c r="B303" t="s">
        <v>439</v>
      </c>
      <c r="C303" t="s">
        <v>381</v>
      </c>
      <c r="D303" t="s">
        <v>440</v>
      </c>
      <c r="E303">
        <v>1</v>
      </c>
      <c r="F303" t="s">
        <v>169</v>
      </c>
      <c r="G303" t="s">
        <v>443</v>
      </c>
      <c r="H303">
        <v>1</v>
      </c>
      <c r="I303">
        <v>1</v>
      </c>
      <c r="J303">
        <v>1</v>
      </c>
      <c r="K303">
        <v>1</v>
      </c>
      <c r="N303" t="s">
        <v>442</v>
      </c>
      <c r="P303">
        <v>10</v>
      </c>
      <c r="Q303">
        <v>120</v>
      </c>
      <c r="V303">
        <v>503</v>
      </c>
      <c r="W303">
        <v>503</v>
      </c>
      <c r="AJ303">
        <v>503</v>
      </c>
      <c r="AK303">
        <v>503</v>
      </c>
      <c r="BB303">
        <v>503</v>
      </c>
      <c r="BC303">
        <v>503</v>
      </c>
      <c r="BR303">
        <v>503</v>
      </c>
      <c r="BS303">
        <v>503</v>
      </c>
      <c r="CH303">
        <v>503</v>
      </c>
      <c r="CI303">
        <v>503</v>
      </c>
    </row>
    <row r="304" spans="1:104" hidden="1" x14ac:dyDescent="0.3">
      <c r="A304" t="s">
        <v>379</v>
      </c>
      <c r="B304" t="s">
        <v>439</v>
      </c>
      <c r="C304" t="s">
        <v>381</v>
      </c>
      <c r="D304" t="s">
        <v>440</v>
      </c>
      <c r="E304">
        <v>1</v>
      </c>
      <c r="F304" t="s">
        <v>281</v>
      </c>
      <c r="G304" t="s">
        <v>393</v>
      </c>
      <c r="H304">
        <v>1</v>
      </c>
      <c r="I304">
        <v>1</v>
      </c>
      <c r="J304">
        <v>1</v>
      </c>
      <c r="K304">
        <v>1</v>
      </c>
      <c r="N304" t="s">
        <v>359</v>
      </c>
      <c r="P304">
        <v>2</v>
      </c>
      <c r="Q304">
        <v>24</v>
      </c>
      <c r="BN304">
        <v>503</v>
      </c>
      <c r="BO304">
        <v>503</v>
      </c>
    </row>
    <row r="305" spans="1:104" hidden="1" x14ac:dyDescent="0.3">
      <c r="A305" t="s">
        <v>379</v>
      </c>
      <c r="B305" t="s">
        <v>439</v>
      </c>
      <c r="C305" t="s">
        <v>381</v>
      </c>
      <c r="D305" t="s">
        <v>440</v>
      </c>
      <c r="E305">
        <v>1</v>
      </c>
      <c r="F305" t="s">
        <v>201</v>
      </c>
      <c r="G305" t="s">
        <v>385</v>
      </c>
      <c r="H305">
        <v>1</v>
      </c>
      <c r="I305">
        <v>1</v>
      </c>
      <c r="J305">
        <v>1</v>
      </c>
      <c r="K305">
        <v>1</v>
      </c>
      <c r="N305" t="s">
        <v>303</v>
      </c>
      <c r="P305">
        <v>2</v>
      </c>
      <c r="Q305">
        <v>24</v>
      </c>
      <c r="R305">
        <v>503</v>
      </c>
      <c r="S305">
        <v>503</v>
      </c>
    </row>
    <row r="306" spans="1:104" hidden="1" x14ac:dyDescent="0.3">
      <c r="A306" t="s">
        <v>379</v>
      </c>
      <c r="B306" t="s">
        <v>439</v>
      </c>
      <c r="C306" t="s">
        <v>381</v>
      </c>
      <c r="D306" t="s">
        <v>440</v>
      </c>
      <c r="E306">
        <v>1</v>
      </c>
      <c r="F306" t="s">
        <v>198</v>
      </c>
      <c r="G306" t="s">
        <v>408</v>
      </c>
      <c r="H306">
        <v>1</v>
      </c>
      <c r="I306">
        <v>1</v>
      </c>
      <c r="J306">
        <v>1</v>
      </c>
      <c r="K306">
        <v>1</v>
      </c>
      <c r="N306" t="s">
        <v>346</v>
      </c>
      <c r="P306">
        <v>2</v>
      </c>
      <c r="Q306">
        <v>24</v>
      </c>
      <c r="AH306">
        <v>503</v>
      </c>
      <c r="AI306">
        <v>503</v>
      </c>
    </row>
    <row r="307" spans="1:104" hidden="1" x14ac:dyDescent="0.3">
      <c r="A307" t="s">
        <v>379</v>
      </c>
      <c r="B307" t="s">
        <v>439</v>
      </c>
      <c r="C307" t="s">
        <v>381</v>
      </c>
      <c r="D307" t="s">
        <v>440</v>
      </c>
      <c r="E307">
        <v>1</v>
      </c>
      <c r="F307" t="s">
        <v>182</v>
      </c>
      <c r="G307" t="s">
        <v>389</v>
      </c>
      <c r="J307">
        <v>1</v>
      </c>
      <c r="N307" t="s">
        <v>299</v>
      </c>
      <c r="P307">
        <v>2</v>
      </c>
      <c r="Q307">
        <v>24</v>
      </c>
      <c r="CD307">
        <v>503</v>
      </c>
      <c r="CE307">
        <v>503</v>
      </c>
    </row>
    <row r="308" spans="1:104" hidden="1" x14ac:dyDescent="0.3">
      <c r="A308" t="s">
        <v>379</v>
      </c>
      <c r="B308" t="s">
        <v>417</v>
      </c>
      <c r="C308" t="s">
        <v>395</v>
      </c>
      <c r="D308" t="s">
        <v>418</v>
      </c>
      <c r="E308">
        <v>3</v>
      </c>
      <c r="F308" t="s">
        <v>198</v>
      </c>
      <c r="G308" t="s">
        <v>408</v>
      </c>
      <c r="H308">
        <v>1</v>
      </c>
      <c r="I308">
        <v>1</v>
      </c>
      <c r="J308">
        <v>1</v>
      </c>
      <c r="K308">
        <v>1</v>
      </c>
      <c r="N308" t="s">
        <v>346</v>
      </c>
      <c r="P308">
        <v>2</v>
      </c>
      <c r="Q308">
        <v>24</v>
      </c>
      <c r="T308">
        <v>505</v>
      </c>
      <c r="U308">
        <v>505</v>
      </c>
    </row>
    <row r="309" spans="1:104" hidden="1" x14ac:dyDescent="0.3">
      <c r="A309" t="s">
        <v>379</v>
      </c>
      <c r="B309" t="s">
        <v>417</v>
      </c>
      <c r="C309" t="s">
        <v>395</v>
      </c>
      <c r="D309" t="s">
        <v>418</v>
      </c>
      <c r="E309">
        <v>3</v>
      </c>
      <c r="F309" t="s">
        <v>182</v>
      </c>
      <c r="G309" t="s">
        <v>389</v>
      </c>
      <c r="J309">
        <v>1</v>
      </c>
      <c r="N309" t="s">
        <v>278</v>
      </c>
      <c r="P309">
        <v>2</v>
      </c>
      <c r="Q309">
        <v>24</v>
      </c>
      <c r="AZ309">
        <v>505</v>
      </c>
      <c r="BA309">
        <v>505</v>
      </c>
    </row>
    <row r="310" spans="1:104" hidden="1" x14ac:dyDescent="0.3">
      <c r="A310" t="s">
        <v>379</v>
      </c>
      <c r="B310" t="s">
        <v>444</v>
      </c>
      <c r="C310" t="s">
        <v>381</v>
      </c>
      <c r="D310" t="s">
        <v>445</v>
      </c>
      <c r="E310">
        <v>2</v>
      </c>
      <c r="F310" t="s">
        <v>120</v>
      </c>
      <c r="G310" t="s">
        <v>426</v>
      </c>
      <c r="K310">
        <v>1</v>
      </c>
      <c r="N310" t="s">
        <v>446</v>
      </c>
      <c r="P310">
        <v>10</v>
      </c>
      <c r="Q310">
        <v>120</v>
      </c>
      <c r="X310">
        <v>506</v>
      </c>
      <c r="Y310">
        <v>506</v>
      </c>
      <c r="AP310">
        <v>506</v>
      </c>
      <c r="AQ310">
        <v>506</v>
      </c>
      <c r="BH310">
        <v>506</v>
      </c>
      <c r="BI310">
        <v>506</v>
      </c>
      <c r="BX310">
        <v>506</v>
      </c>
      <c r="BY310">
        <v>506</v>
      </c>
      <c r="CJ310">
        <v>506</v>
      </c>
      <c r="CK310">
        <v>506</v>
      </c>
    </row>
    <row r="311" spans="1:104" hidden="1" x14ac:dyDescent="0.3">
      <c r="A311" t="s">
        <v>379</v>
      </c>
      <c r="B311" t="s">
        <v>444</v>
      </c>
      <c r="C311" t="s">
        <v>381</v>
      </c>
      <c r="D311" t="s">
        <v>445</v>
      </c>
      <c r="E311">
        <v>2</v>
      </c>
      <c r="F311" t="s">
        <v>171</v>
      </c>
      <c r="G311" t="s">
        <v>383</v>
      </c>
      <c r="H311">
        <v>1</v>
      </c>
      <c r="I311">
        <v>1</v>
      </c>
      <c r="N311" t="s">
        <v>446</v>
      </c>
      <c r="P311">
        <v>12</v>
      </c>
      <c r="Q311">
        <v>144</v>
      </c>
      <c r="Z311">
        <v>506</v>
      </c>
      <c r="AA311">
        <v>506</v>
      </c>
      <c r="AB311">
        <v>506</v>
      </c>
      <c r="AC311">
        <v>506</v>
      </c>
      <c r="AN311">
        <v>506</v>
      </c>
      <c r="AO311">
        <v>506</v>
      </c>
      <c r="AR311">
        <v>506</v>
      </c>
      <c r="AS311">
        <v>506</v>
      </c>
      <c r="BV311">
        <v>506</v>
      </c>
      <c r="BW311">
        <v>506</v>
      </c>
      <c r="CL311">
        <v>506</v>
      </c>
      <c r="CM311">
        <v>506</v>
      </c>
    </row>
    <row r="312" spans="1:104" hidden="1" x14ac:dyDescent="0.3">
      <c r="A312" t="s">
        <v>379</v>
      </c>
      <c r="B312" t="s">
        <v>444</v>
      </c>
      <c r="C312" t="s">
        <v>381</v>
      </c>
      <c r="D312" t="s">
        <v>445</v>
      </c>
      <c r="E312">
        <v>2</v>
      </c>
      <c r="F312" t="s">
        <v>193</v>
      </c>
      <c r="G312" t="s">
        <v>428</v>
      </c>
      <c r="H312">
        <v>1</v>
      </c>
      <c r="I312">
        <v>1</v>
      </c>
      <c r="J312">
        <v>1</v>
      </c>
      <c r="K312">
        <v>1</v>
      </c>
      <c r="N312" t="s">
        <v>446</v>
      </c>
      <c r="P312">
        <v>2</v>
      </c>
      <c r="Q312">
        <v>24</v>
      </c>
      <c r="CN312">
        <v>506</v>
      </c>
      <c r="CO312">
        <v>506</v>
      </c>
    </row>
    <row r="313" spans="1:104" hidden="1" x14ac:dyDescent="0.3">
      <c r="A313" t="s">
        <v>379</v>
      </c>
      <c r="B313" t="s">
        <v>444</v>
      </c>
      <c r="C313" t="s">
        <v>381</v>
      </c>
      <c r="D313" t="s">
        <v>445</v>
      </c>
      <c r="E313">
        <v>2</v>
      </c>
      <c r="F313" t="s">
        <v>201</v>
      </c>
      <c r="G313" t="s">
        <v>385</v>
      </c>
      <c r="H313">
        <v>1</v>
      </c>
      <c r="I313">
        <v>1</v>
      </c>
      <c r="J313">
        <v>1</v>
      </c>
      <c r="K313">
        <v>1</v>
      </c>
      <c r="N313" t="s">
        <v>303</v>
      </c>
      <c r="P313">
        <v>2</v>
      </c>
      <c r="Q313">
        <v>24</v>
      </c>
      <c r="BD313">
        <v>506</v>
      </c>
      <c r="BE313">
        <v>506</v>
      </c>
    </row>
    <row r="314" spans="1:104" hidden="1" x14ac:dyDescent="0.3">
      <c r="A314" t="s">
        <v>379</v>
      </c>
      <c r="B314" t="s">
        <v>444</v>
      </c>
      <c r="C314" t="s">
        <v>381</v>
      </c>
      <c r="D314" t="s">
        <v>445</v>
      </c>
      <c r="E314">
        <v>2</v>
      </c>
      <c r="F314" t="s">
        <v>367</v>
      </c>
      <c r="G314" t="s">
        <v>388</v>
      </c>
      <c r="H314">
        <v>1</v>
      </c>
      <c r="I314">
        <v>1</v>
      </c>
      <c r="J314">
        <v>1</v>
      </c>
      <c r="K314">
        <v>1</v>
      </c>
      <c r="N314" t="s">
        <v>343</v>
      </c>
      <c r="P314">
        <v>2</v>
      </c>
      <c r="Q314">
        <v>24</v>
      </c>
      <c r="BF314">
        <v>506</v>
      </c>
      <c r="BG314">
        <v>506</v>
      </c>
    </row>
    <row r="315" spans="1:104" hidden="1" x14ac:dyDescent="0.3">
      <c r="A315" t="s">
        <v>379</v>
      </c>
      <c r="B315" t="s">
        <v>444</v>
      </c>
      <c r="C315" t="s">
        <v>381</v>
      </c>
      <c r="D315" t="s">
        <v>445</v>
      </c>
      <c r="E315">
        <v>2</v>
      </c>
      <c r="F315" t="s">
        <v>182</v>
      </c>
      <c r="G315" t="s">
        <v>389</v>
      </c>
      <c r="I315">
        <v>1</v>
      </c>
      <c r="N315" t="s">
        <v>299</v>
      </c>
      <c r="P315">
        <v>2</v>
      </c>
      <c r="Q315">
        <v>24</v>
      </c>
      <c r="BT315">
        <v>506</v>
      </c>
      <c r="BU315">
        <v>506</v>
      </c>
    </row>
    <row r="316" spans="1:104" hidden="1" x14ac:dyDescent="0.3">
      <c r="A316" t="s">
        <v>379</v>
      </c>
      <c r="B316" t="s">
        <v>447</v>
      </c>
      <c r="C316" t="s">
        <v>381</v>
      </c>
      <c r="D316" t="s">
        <v>448</v>
      </c>
      <c r="E316">
        <v>2</v>
      </c>
      <c r="F316" t="s">
        <v>120</v>
      </c>
      <c r="G316" t="s">
        <v>426</v>
      </c>
      <c r="K316">
        <v>1</v>
      </c>
      <c r="N316" t="s">
        <v>449</v>
      </c>
      <c r="P316">
        <v>8</v>
      </c>
      <c r="Q316">
        <v>96</v>
      </c>
      <c r="AD316">
        <v>502</v>
      </c>
      <c r="AE316">
        <v>502</v>
      </c>
      <c r="AT316">
        <v>502</v>
      </c>
      <c r="AU316">
        <v>502</v>
      </c>
      <c r="BJ316">
        <v>502</v>
      </c>
      <c r="BK316">
        <v>502</v>
      </c>
      <c r="CP316">
        <v>502</v>
      </c>
      <c r="CQ316">
        <v>502</v>
      </c>
    </row>
    <row r="317" spans="1:104" hidden="1" x14ac:dyDescent="0.3">
      <c r="A317" t="s">
        <v>379</v>
      </c>
      <c r="B317" t="s">
        <v>447</v>
      </c>
      <c r="C317" t="s">
        <v>381</v>
      </c>
      <c r="D317" t="s">
        <v>448</v>
      </c>
      <c r="E317">
        <v>2</v>
      </c>
      <c r="F317" t="s">
        <v>171</v>
      </c>
      <c r="G317" t="s">
        <v>383</v>
      </c>
      <c r="H317">
        <v>1</v>
      </c>
      <c r="I317">
        <v>1</v>
      </c>
      <c r="N317" t="s">
        <v>449</v>
      </c>
      <c r="P317">
        <v>10</v>
      </c>
      <c r="Q317">
        <v>120</v>
      </c>
      <c r="AF317">
        <v>502</v>
      </c>
      <c r="AG317">
        <v>502</v>
      </c>
      <c r="AV317">
        <v>502</v>
      </c>
      <c r="AW317">
        <v>502</v>
      </c>
      <c r="BL317">
        <v>502</v>
      </c>
      <c r="BM317">
        <v>502</v>
      </c>
      <c r="CB317">
        <v>502</v>
      </c>
      <c r="CC317">
        <v>502</v>
      </c>
      <c r="CR317">
        <v>502</v>
      </c>
      <c r="CS317">
        <v>502</v>
      </c>
    </row>
    <row r="318" spans="1:104" hidden="1" x14ac:dyDescent="0.3">
      <c r="A318" t="s">
        <v>379</v>
      </c>
      <c r="B318" t="s">
        <v>447</v>
      </c>
      <c r="C318" t="s">
        <v>381</v>
      </c>
      <c r="D318" t="s">
        <v>448</v>
      </c>
      <c r="E318">
        <v>2</v>
      </c>
      <c r="F318" t="s">
        <v>193</v>
      </c>
      <c r="G318" t="s">
        <v>428</v>
      </c>
      <c r="H318">
        <v>1</v>
      </c>
      <c r="I318">
        <v>1</v>
      </c>
      <c r="J318">
        <v>1</v>
      </c>
      <c r="K318">
        <v>1</v>
      </c>
      <c r="N318" t="s">
        <v>449</v>
      </c>
      <c r="P318">
        <v>2</v>
      </c>
      <c r="Q318">
        <v>24</v>
      </c>
      <c r="CW318">
        <v>502</v>
      </c>
      <c r="CX318">
        <v>502</v>
      </c>
    </row>
    <row r="319" spans="1:104" hidden="1" x14ac:dyDescent="0.3">
      <c r="A319" t="s">
        <v>379</v>
      </c>
      <c r="B319" t="s">
        <v>447</v>
      </c>
      <c r="C319" t="s">
        <v>381</v>
      </c>
      <c r="D319" t="s">
        <v>448</v>
      </c>
      <c r="E319">
        <v>2</v>
      </c>
      <c r="F319" t="s">
        <v>201</v>
      </c>
      <c r="G319" t="s">
        <v>385</v>
      </c>
      <c r="H319">
        <v>1</v>
      </c>
      <c r="I319">
        <v>1</v>
      </c>
      <c r="J319">
        <v>1</v>
      </c>
      <c r="K319">
        <v>1</v>
      </c>
      <c r="N319" t="s">
        <v>303</v>
      </c>
      <c r="P319">
        <v>2</v>
      </c>
      <c r="Q319">
        <v>24</v>
      </c>
      <c r="CU319">
        <v>502</v>
      </c>
      <c r="CV319">
        <v>502</v>
      </c>
    </row>
    <row r="320" spans="1:104" hidden="1" x14ac:dyDescent="0.3">
      <c r="A320" t="s">
        <v>379</v>
      </c>
      <c r="B320" t="s">
        <v>447</v>
      </c>
      <c r="C320" t="s">
        <v>381</v>
      </c>
      <c r="D320" t="s">
        <v>448</v>
      </c>
      <c r="E320">
        <v>2</v>
      </c>
      <c r="F320" t="s">
        <v>367</v>
      </c>
      <c r="G320" t="s">
        <v>388</v>
      </c>
      <c r="H320">
        <v>1</v>
      </c>
      <c r="I320">
        <v>1</v>
      </c>
      <c r="J320">
        <v>1</v>
      </c>
      <c r="K320">
        <v>1</v>
      </c>
      <c r="N320" t="s">
        <v>343</v>
      </c>
      <c r="P320">
        <v>2</v>
      </c>
      <c r="Q320">
        <v>24</v>
      </c>
      <c r="CY320">
        <v>502</v>
      </c>
      <c r="CZ320">
        <v>502</v>
      </c>
    </row>
    <row r="321" spans="1:104" hidden="1" x14ac:dyDescent="0.3">
      <c r="A321" t="s">
        <v>379</v>
      </c>
      <c r="B321" t="s">
        <v>447</v>
      </c>
      <c r="C321" t="s">
        <v>381</v>
      </c>
      <c r="D321" t="s">
        <v>448</v>
      </c>
      <c r="E321">
        <v>2</v>
      </c>
      <c r="F321" t="s">
        <v>182</v>
      </c>
      <c r="G321" t="s">
        <v>389</v>
      </c>
      <c r="H321">
        <v>1</v>
      </c>
      <c r="N321" t="s">
        <v>262</v>
      </c>
      <c r="P321">
        <v>2</v>
      </c>
      <c r="Q321">
        <v>24</v>
      </c>
      <c r="BZ321">
        <v>502</v>
      </c>
      <c r="CA321">
        <v>502</v>
      </c>
    </row>
    <row r="322" spans="1:104" hidden="1" x14ac:dyDescent="0.3">
      <c r="A322" t="s">
        <v>450</v>
      </c>
      <c r="B322" t="s">
        <v>451</v>
      </c>
      <c r="C322" t="s">
        <v>452</v>
      </c>
      <c r="D322" t="s">
        <v>453</v>
      </c>
      <c r="E322">
        <v>6</v>
      </c>
      <c r="F322" t="s">
        <v>125</v>
      </c>
      <c r="G322" t="s">
        <v>454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299</v>
      </c>
      <c r="P322">
        <v>2</v>
      </c>
      <c r="Q322">
        <v>24</v>
      </c>
      <c r="AV322">
        <v>203</v>
      </c>
      <c r="AW322">
        <v>203</v>
      </c>
    </row>
    <row r="323" spans="1:104" hidden="1" x14ac:dyDescent="0.3">
      <c r="A323" t="s">
        <v>450</v>
      </c>
      <c r="B323" t="s">
        <v>451</v>
      </c>
      <c r="C323" t="s">
        <v>452</v>
      </c>
      <c r="D323" t="s">
        <v>453</v>
      </c>
      <c r="E323">
        <v>6</v>
      </c>
      <c r="F323" t="s">
        <v>115</v>
      </c>
      <c r="G323" t="s">
        <v>455</v>
      </c>
      <c r="H323">
        <v>1</v>
      </c>
      <c r="I323">
        <v>1</v>
      </c>
      <c r="J323">
        <v>1</v>
      </c>
      <c r="K323">
        <v>1</v>
      </c>
      <c r="N323" t="s">
        <v>297</v>
      </c>
      <c r="P323">
        <v>2</v>
      </c>
      <c r="Q323">
        <v>24</v>
      </c>
      <c r="AT323">
        <v>203</v>
      </c>
      <c r="AU323">
        <v>203</v>
      </c>
    </row>
    <row r="324" spans="1:104" hidden="1" x14ac:dyDescent="0.3">
      <c r="A324" t="s">
        <v>450</v>
      </c>
      <c r="B324" t="s">
        <v>451</v>
      </c>
      <c r="C324" t="s">
        <v>452</v>
      </c>
      <c r="D324" t="s">
        <v>453</v>
      </c>
      <c r="E324">
        <v>6</v>
      </c>
      <c r="F324" t="s">
        <v>341</v>
      </c>
      <c r="G324" t="s">
        <v>456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 t="s">
        <v>457</v>
      </c>
      <c r="P324">
        <v>22</v>
      </c>
      <c r="Q324">
        <v>264</v>
      </c>
      <c r="AD324">
        <v>203</v>
      </c>
      <c r="AE324">
        <v>203</v>
      </c>
      <c r="AF324">
        <v>203</v>
      </c>
      <c r="AG324">
        <v>203</v>
      </c>
      <c r="BJ324">
        <v>203</v>
      </c>
      <c r="BK324">
        <v>203</v>
      </c>
      <c r="BL324">
        <v>203</v>
      </c>
      <c r="BM324">
        <v>203</v>
      </c>
      <c r="BZ324" s="5">
        <v>203</v>
      </c>
      <c r="CA324" s="5">
        <v>203</v>
      </c>
      <c r="CB324" s="5">
        <v>203</v>
      </c>
      <c r="CC324" s="5">
        <v>203</v>
      </c>
      <c r="CP324">
        <v>203</v>
      </c>
      <c r="CQ324">
        <v>203</v>
      </c>
      <c r="CR324">
        <v>203</v>
      </c>
      <c r="CS324">
        <v>203</v>
      </c>
      <c r="CU324" s="5">
        <v>203</v>
      </c>
      <c r="CV324" s="5">
        <v>203</v>
      </c>
      <c r="CW324" s="5">
        <v>203</v>
      </c>
      <c r="CX324" s="5">
        <v>203</v>
      </c>
      <c r="CY324" s="5">
        <v>203</v>
      </c>
      <c r="CZ324" s="5">
        <v>203</v>
      </c>
    </row>
    <row r="325" spans="1:104" hidden="1" x14ac:dyDescent="0.3">
      <c r="A325" t="s">
        <v>450</v>
      </c>
      <c r="B325" t="s">
        <v>458</v>
      </c>
      <c r="C325" t="s">
        <v>459</v>
      </c>
      <c r="D325" t="s">
        <v>460</v>
      </c>
      <c r="E325">
        <v>3</v>
      </c>
      <c r="F325" t="s">
        <v>125</v>
      </c>
      <c r="G325" t="s">
        <v>454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 t="s">
        <v>274</v>
      </c>
      <c r="P325">
        <v>2</v>
      </c>
      <c r="Q325">
        <v>24</v>
      </c>
      <c r="CL325">
        <v>203</v>
      </c>
      <c r="CM325">
        <v>203</v>
      </c>
    </row>
    <row r="326" spans="1:104" hidden="1" x14ac:dyDescent="0.3">
      <c r="A326" t="s">
        <v>450</v>
      </c>
      <c r="B326" t="s">
        <v>458</v>
      </c>
      <c r="C326" t="s">
        <v>459</v>
      </c>
      <c r="D326" t="s">
        <v>460</v>
      </c>
      <c r="E326">
        <v>3</v>
      </c>
      <c r="F326" t="s">
        <v>123</v>
      </c>
      <c r="G326" t="s">
        <v>461</v>
      </c>
      <c r="H326">
        <v>1</v>
      </c>
      <c r="I326">
        <v>1</v>
      </c>
      <c r="J326">
        <v>1</v>
      </c>
      <c r="K326">
        <v>1</v>
      </c>
      <c r="N326" t="s">
        <v>387</v>
      </c>
      <c r="P326">
        <v>2</v>
      </c>
      <c r="Q326">
        <v>24</v>
      </c>
      <c r="Z326">
        <v>203</v>
      </c>
      <c r="AA326">
        <v>203</v>
      </c>
    </row>
    <row r="327" spans="1:104" hidden="1" x14ac:dyDescent="0.3">
      <c r="A327" t="s">
        <v>450</v>
      </c>
      <c r="B327" t="s">
        <v>458</v>
      </c>
      <c r="C327" t="s">
        <v>459</v>
      </c>
      <c r="D327" t="s">
        <v>460</v>
      </c>
      <c r="E327">
        <v>3</v>
      </c>
      <c r="F327" t="s">
        <v>113</v>
      </c>
      <c r="G327" t="s">
        <v>462</v>
      </c>
      <c r="H327">
        <v>1</v>
      </c>
      <c r="I327">
        <v>1</v>
      </c>
      <c r="J327">
        <v>1</v>
      </c>
      <c r="K327">
        <v>1</v>
      </c>
      <c r="N327" t="s">
        <v>316</v>
      </c>
      <c r="P327">
        <v>2</v>
      </c>
      <c r="Q327">
        <v>24</v>
      </c>
      <c r="AB327">
        <v>203</v>
      </c>
      <c r="AC327">
        <v>203</v>
      </c>
    </row>
    <row r="328" spans="1:104" hidden="1" x14ac:dyDescent="0.3">
      <c r="A328" t="s">
        <v>450</v>
      </c>
      <c r="B328" t="s">
        <v>458</v>
      </c>
      <c r="C328" t="s">
        <v>459</v>
      </c>
      <c r="D328" t="s">
        <v>460</v>
      </c>
      <c r="E328">
        <v>3</v>
      </c>
      <c r="F328" t="s">
        <v>111</v>
      </c>
      <c r="G328" t="s">
        <v>463</v>
      </c>
      <c r="H328">
        <v>1</v>
      </c>
      <c r="I328">
        <v>1</v>
      </c>
      <c r="J328">
        <v>1</v>
      </c>
      <c r="K328">
        <v>1</v>
      </c>
      <c r="N328" t="s">
        <v>359</v>
      </c>
      <c r="P328">
        <v>2</v>
      </c>
      <c r="Q328">
        <v>24</v>
      </c>
      <c r="X328">
        <v>203</v>
      </c>
      <c r="Y328">
        <v>203</v>
      </c>
    </row>
    <row r="329" spans="1:104" hidden="1" x14ac:dyDescent="0.3">
      <c r="A329" t="s">
        <v>450</v>
      </c>
      <c r="B329" t="s">
        <v>458</v>
      </c>
      <c r="C329" t="s">
        <v>459</v>
      </c>
      <c r="D329" t="s">
        <v>460</v>
      </c>
      <c r="E329">
        <v>3</v>
      </c>
      <c r="F329" t="s">
        <v>259</v>
      </c>
      <c r="G329" t="s">
        <v>464</v>
      </c>
      <c r="J329">
        <v>1</v>
      </c>
      <c r="K329">
        <v>1</v>
      </c>
      <c r="N329" t="s">
        <v>453</v>
      </c>
      <c r="P329">
        <v>8</v>
      </c>
      <c r="Q329">
        <v>96</v>
      </c>
      <c r="AN329">
        <v>203</v>
      </c>
      <c r="AO329">
        <v>203</v>
      </c>
      <c r="BD329">
        <v>203</v>
      </c>
      <c r="BE329">
        <v>203</v>
      </c>
      <c r="BT329">
        <v>203</v>
      </c>
      <c r="BU329">
        <v>203</v>
      </c>
      <c r="CJ329">
        <v>203</v>
      </c>
      <c r="CK329">
        <v>203</v>
      </c>
    </row>
    <row r="330" spans="1:104" hidden="1" x14ac:dyDescent="0.3">
      <c r="A330" t="s">
        <v>450</v>
      </c>
      <c r="B330" t="s">
        <v>458</v>
      </c>
      <c r="C330" t="s">
        <v>459</v>
      </c>
      <c r="D330" t="s">
        <v>460</v>
      </c>
      <c r="E330">
        <v>3</v>
      </c>
      <c r="F330" t="s">
        <v>259</v>
      </c>
      <c r="G330" t="s">
        <v>464</v>
      </c>
      <c r="I330">
        <v>1</v>
      </c>
      <c r="L330">
        <v>1</v>
      </c>
      <c r="N330" t="s">
        <v>465</v>
      </c>
      <c r="P330">
        <v>13</v>
      </c>
      <c r="Q330">
        <v>156</v>
      </c>
      <c r="AP330">
        <v>203</v>
      </c>
      <c r="AQ330">
        <v>203</v>
      </c>
      <c r="AR330">
        <v>203</v>
      </c>
      <c r="BF330">
        <v>203</v>
      </c>
      <c r="BG330">
        <v>203</v>
      </c>
      <c r="BH330">
        <v>203</v>
      </c>
      <c r="BI330">
        <v>203</v>
      </c>
      <c r="BV330">
        <v>203</v>
      </c>
      <c r="BW330">
        <v>203</v>
      </c>
      <c r="BX330">
        <v>203</v>
      </c>
      <c r="BY330">
        <v>203</v>
      </c>
      <c r="CN330">
        <v>203</v>
      </c>
      <c r="CO330">
        <v>203</v>
      </c>
    </row>
    <row r="331" spans="1:104" hidden="1" x14ac:dyDescent="0.3">
      <c r="A331" t="s">
        <v>450</v>
      </c>
      <c r="B331" t="s">
        <v>458</v>
      </c>
      <c r="C331" t="s">
        <v>459</v>
      </c>
      <c r="D331" t="s">
        <v>460</v>
      </c>
      <c r="E331">
        <v>3</v>
      </c>
      <c r="F331" t="s">
        <v>182</v>
      </c>
      <c r="G331" t="s">
        <v>466</v>
      </c>
      <c r="L331">
        <v>1</v>
      </c>
      <c r="N331" t="s">
        <v>465</v>
      </c>
      <c r="P331">
        <v>1</v>
      </c>
      <c r="Q331">
        <v>12</v>
      </c>
      <c r="AS331">
        <v>203</v>
      </c>
    </row>
    <row r="332" spans="1:104" hidden="1" x14ac:dyDescent="0.3">
      <c r="A332" t="s">
        <v>450</v>
      </c>
      <c r="B332" t="s">
        <v>467</v>
      </c>
      <c r="C332" t="s">
        <v>452</v>
      </c>
      <c r="D332" t="s">
        <v>468</v>
      </c>
      <c r="E332">
        <v>5</v>
      </c>
      <c r="F332" t="s">
        <v>125</v>
      </c>
      <c r="G332" t="s">
        <v>454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 t="s">
        <v>299</v>
      </c>
      <c r="P332">
        <v>2</v>
      </c>
      <c r="Q332">
        <v>24</v>
      </c>
      <c r="CF332">
        <v>205</v>
      </c>
      <c r="CG332">
        <v>205</v>
      </c>
    </row>
    <row r="333" spans="1:104" hidden="1" x14ac:dyDescent="0.3">
      <c r="A333" t="s">
        <v>450</v>
      </c>
      <c r="B333" t="s">
        <v>467</v>
      </c>
      <c r="C333" t="s">
        <v>452</v>
      </c>
      <c r="D333" t="s">
        <v>468</v>
      </c>
      <c r="E333">
        <v>5</v>
      </c>
      <c r="F333" t="s">
        <v>223</v>
      </c>
      <c r="G333" t="s">
        <v>469</v>
      </c>
      <c r="H333">
        <v>1</v>
      </c>
      <c r="I333">
        <v>1</v>
      </c>
      <c r="J333">
        <v>1</v>
      </c>
      <c r="K333">
        <v>1</v>
      </c>
      <c r="N333" t="s">
        <v>325</v>
      </c>
      <c r="P333">
        <v>2</v>
      </c>
      <c r="Q333">
        <v>24</v>
      </c>
      <c r="CD333">
        <v>205</v>
      </c>
      <c r="CE333">
        <v>205</v>
      </c>
    </row>
    <row r="334" spans="1:104" hidden="1" x14ac:dyDescent="0.3">
      <c r="A334" t="s">
        <v>450</v>
      </c>
      <c r="B334" t="s">
        <v>467</v>
      </c>
      <c r="C334" t="s">
        <v>452</v>
      </c>
      <c r="D334" t="s">
        <v>468</v>
      </c>
      <c r="E334">
        <v>5</v>
      </c>
      <c r="F334" t="s">
        <v>206</v>
      </c>
      <c r="G334" t="s">
        <v>470</v>
      </c>
      <c r="H334">
        <v>1</v>
      </c>
      <c r="I334">
        <v>1</v>
      </c>
      <c r="J334">
        <v>1</v>
      </c>
      <c r="K334">
        <v>1</v>
      </c>
      <c r="N334" t="s">
        <v>292</v>
      </c>
      <c r="O334" t="s">
        <v>369</v>
      </c>
      <c r="P334">
        <v>2</v>
      </c>
      <c r="CH334">
        <v>205</v>
      </c>
      <c r="CI334">
        <v>205</v>
      </c>
    </row>
    <row r="335" spans="1:104" hidden="1" x14ac:dyDescent="0.3">
      <c r="A335" t="s">
        <v>450</v>
      </c>
      <c r="B335" t="s">
        <v>467</v>
      </c>
      <c r="C335" t="s">
        <v>452</v>
      </c>
      <c r="D335" t="s">
        <v>468</v>
      </c>
      <c r="E335">
        <v>5</v>
      </c>
      <c r="F335" t="s">
        <v>171</v>
      </c>
      <c r="G335" t="s">
        <v>471</v>
      </c>
      <c r="H335">
        <v>1</v>
      </c>
      <c r="I335">
        <v>1</v>
      </c>
      <c r="N335" t="s">
        <v>472</v>
      </c>
      <c r="P335">
        <v>24</v>
      </c>
      <c r="Q335">
        <v>288</v>
      </c>
      <c r="R335">
        <v>205</v>
      </c>
      <c r="S335">
        <v>205</v>
      </c>
      <c r="T335">
        <v>205</v>
      </c>
      <c r="U335">
        <v>205</v>
      </c>
      <c r="V335">
        <v>205</v>
      </c>
      <c r="W335">
        <v>205</v>
      </c>
      <c r="AH335">
        <v>205</v>
      </c>
      <c r="AI335">
        <v>205</v>
      </c>
      <c r="AJ335">
        <v>205</v>
      </c>
      <c r="AK335">
        <v>205</v>
      </c>
      <c r="AL335">
        <v>205</v>
      </c>
      <c r="AM335">
        <v>205</v>
      </c>
      <c r="AX335">
        <v>205</v>
      </c>
      <c r="AY335">
        <v>205</v>
      </c>
      <c r="AZ335">
        <v>205</v>
      </c>
      <c r="BA335">
        <v>205</v>
      </c>
      <c r="BB335">
        <v>205</v>
      </c>
      <c r="BC335">
        <v>205</v>
      </c>
      <c r="BN335">
        <v>205</v>
      </c>
      <c r="BO335">
        <v>205</v>
      </c>
      <c r="BP335">
        <v>205</v>
      </c>
      <c r="BQ335">
        <v>205</v>
      </c>
      <c r="BR335">
        <v>205</v>
      </c>
      <c r="BS335">
        <v>205</v>
      </c>
    </row>
    <row r="336" spans="1:104" x14ac:dyDescent="0.3">
      <c r="A336" t="s">
        <v>450</v>
      </c>
      <c r="B336" t="s">
        <v>473</v>
      </c>
      <c r="C336" t="s">
        <v>459</v>
      </c>
      <c r="D336" t="s">
        <v>474</v>
      </c>
      <c r="E336">
        <v>3</v>
      </c>
      <c r="F336" t="s">
        <v>125</v>
      </c>
      <c r="G336" t="s">
        <v>515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 t="s">
        <v>274</v>
      </c>
      <c r="P336">
        <v>2</v>
      </c>
      <c r="Q336">
        <v>24</v>
      </c>
      <c r="BN336">
        <v>203</v>
      </c>
      <c r="BO336">
        <v>203</v>
      </c>
    </row>
    <row r="337" spans="1:93" x14ac:dyDescent="0.3">
      <c r="A337" t="s">
        <v>450</v>
      </c>
      <c r="B337" t="s">
        <v>473</v>
      </c>
      <c r="C337" t="s">
        <v>459</v>
      </c>
      <c r="D337" t="s">
        <v>474</v>
      </c>
      <c r="E337">
        <v>3</v>
      </c>
      <c r="F337" t="s">
        <v>123</v>
      </c>
      <c r="G337" t="s">
        <v>461</v>
      </c>
      <c r="H337">
        <v>1</v>
      </c>
      <c r="I337">
        <v>1</v>
      </c>
      <c r="J337">
        <v>1</v>
      </c>
      <c r="K337">
        <v>1</v>
      </c>
      <c r="N337" t="s">
        <v>387</v>
      </c>
      <c r="P337">
        <v>2</v>
      </c>
      <c r="Q337">
        <v>24</v>
      </c>
      <c r="CD337">
        <v>203</v>
      </c>
      <c r="CE337">
        <v>203</v>
      </c>
    </row>
    <row r="338" spans="1:93" x14ac:dyDescent="0.3">
      <c r="A338" t="s">
        <v>450</v>
      </c>
      <c r="B338" t="s">
        <v>473</v>
      </c>
      <c r="C338" t="s">
        <v>459</v>
      </c>
      <c r="D338" t="s">
        <v>474</v>
      </c>
      <c r="E338">
        <v>3</v>
      </c>
      <c r="F338" t="s">
        <v>113</v>
      </c>
      <c r="G338" t="s">
        <v>462</v>
      </c>
      <c r="H338">
        <v>1</v>
      </c>
      <c r="I338">
        <v>1</v>
      </c>
      <c r="J338">
        <v>1</v>
      </c>
      <c r="K338">
        <v>1</v>
      </c>
      <c r="N338" t="s">
        <v>316</v>
      </c>
      <c r="P338">
        <v>2</v>
      </c>
      <c r="Q338">
        <v>24</v>
      </c>
      <c r="AX338">
        <v>203</v>
      </c>
      <c r="AY338">
        <v>203</v>
      </c>
    </row>
    <row r="339" spans="1:93" x14ac:dyDescent="0.3">
      <c r="A339" t="s">
        <v>450</v>
      </c>
      <c r="B339" t="s">
        <v>473</v>
      </c>
      <c r="C339" t="s">
        <v>459</v>
      </c>
      <c r="D339" t="s">
        <v>474</v>
      </c>
      <c r="E339">
        <v>3</v>
      </c>
      <c r="F339" t="s">
        <v>223</v>
      </c>
      <c r="G339" t="s">
        <v>469</v>
      </c>
      <c r="H339">
        <v>1</v>
      </c>
      <c r="I339">
        <v>1</v>
      </c>
      <c r="J339">
        <v>1</v>
      </c>
      <c r="K339">
        <v>1</v>
      </c>
      <c r="N339" t="s">
        <v>325</v>
      </c>
      <c r="P339">
        <v>2</v>
      </c>
      <c r="Q339">
        <v>24</v>
      </c>
      <c r="AH339">
        <v>203</v>
      </c>
      <c r="AI339">
        <v>203</v>
      </c>
    </row>
    <row r="340" spans="1:93" x14ac:dyDescent="0.3">
      <c r="A340" t="s">
        <v>450</v>
      </c>
      <c r="B340" t="s">
        <v>473</v>
      </c>
      <c r="C340" t="s">
        <v>459</v>
      </c>
      <c r="D340" t="s">
        <v>474</v>
      </c>
      <c r="E340">
        <v>3</v>
      </c>
      <c r="F340" t="s">
        <v>182</v>
      </c>
      <c r="G340" t="s">
        <v>466</v>
      </c>
      <c r="L340">
        <v>1</v>
      </c>
      <c r="N340" t="s">
        <v>453</v>
      </c>
      <c r="P340">
        <v>2</v>
      </c>
      <c r="Q340">
        <v>24</v>
      </c>
      <c r="R340">
        <v>203</v>
      </c>
      <c r="S340">
        <v>203</v>
      </c>
    </row>
    <row r="341" spans="1:93" x14ac:dyDescent="0.3">
      <c r="A341" t="s">
        <v>450</v>
      </c>
      <c r="B341" t="s">
        <v>473</v>
      </c>
      <c r="C341" t="s">
        <v>459</v>
      </c>
      <c r="D341" t="s">
        <v>474</v>
      </c>
      <c r="E341">
        <v>3</v>
      </c>
      <c r="F341" t="s">
        <v>259</v>
      </c>
      <c r="G341" t="s">
        <v>464</v>
      </c>
      <c r="I341">
        <v>1</v>
      </c>
      <c r="J341">
        <v>1</v>
      </c>
      <c r="K341">
        <v>1</v>
      </c>
      <c r="L341">
        <v>1</v>
      </c>
      <c r="N341" t="s">
        <v>453</v>
      </c>
      <c r="P341">
        <v>20</v>
      </c>
      <c r="Q341">
        <v>240</v>
      </c>
      <c r="T341">
        <v>203</v>
      </c>
      <c r="U341">
        <v>203</v>
      </c>
      <c r="V341">
        <v>203</v>
      </c>
      <c r="W341">
        <v>203</v>
      </c>
      <c r="AJ341">
        <v>203</v>
      </c>
      <c r="AK341">
        <v>203</v>
      </c>
      <c r="AL341">
        <v>203</v>
      </c>
      <c r="AM341">
        <v>203</v>
      </c>
      <c r="AZ341">
        <v>203</v>
      </c>
      <c r="BA341">
        <v>203</v>
      </c>
      <c r="BB341">
        <v>203</v>
      </c>
      <c r="BC341">
        <v>203</v>
      </c>
      <c r="BP341">
        <v>203</v>
      </c>
      <c r="BQ341">
        <v>203</v>
      </c>
      <c r="BR341">
        <v>203</v>
      </c>
      <c r="BS341">
        <v>203</v>
      </c>
      <c r="CF341">
        <v>203</v>
      </c>
      <c r="CG341">
        <v>203</v>
      </c>
      <c r="CH341">
        <v>203</v>
      </c>
      <c r="CI341">
        <v>203</v>
      </c>
    </row>
    <row r="342" spans="1:93" hidden="1" x14ac:dyDescent="0.3">
      <c r="A342" t="s">
        <v>450</v>
      </c>
      <c r="B342" t="s">
        <v>475</v>
      </c>
      <c r="C342" t="s">
        <v>476</v>
      </c>
      <c r="D342" t="s">
        <v>472</v>
      </c>
      <c r="E342">
        <v>4</v>
      </c>
      <c r="F342" t="s">
        <v>125</v>
      </c>
      <c r="G342" t="s">
        <v>454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 t="s">
        <v>299</v>
      </c>
      <c r="P342">
        <v>2</v>
      </c>
      <c r="Q342">
        <v>24</v>
      </c>
      <c r="CH342">
        <v>605</v>
      </c>
      <c r="CI342">
        <v>605</v>
      </c>
    </row>
    <row r="343" spans="1:93" hidden="1" x14ac:dyDescent="0.3">
      <c r="A343" t="s">
        <v>450</v>
      </c>
      <c r="B343" t="s">
        <v>475</v>
      </c>
      <c r="C343" t="s">
        <v>476</v>
      </c>
      <c r="D343" t="s">
        <v>472</v>
      </c>
      <c r="E343">
        <v>4</v>
      </c>
      <c r="F343" t="s">
        <v>252</v>
      </c>
      <c r="G343" t="s">
        <v>477</v>
      </c>
      <c r="J343">
        <v>1</v>
      </c>
      <c r="N343" t="s">
        <v>474</v>
      </c>
      <c r="P343">
        <v>12</v>
      </c>
      <c r="Q343">
        <v>144</v>
      </c>
      <c r="R343">
        <v>605</v>
      </c>
      <c r="S343">
        <v>605</v>
      </c>
      <c r="T343">
        <v>605</v>
      </c>
      <c r="AH343">
        <v>605</v>
      </c>
      <c r="AI343">
        <v>605</v>
      </c>
      <c r="AJ343">
        <v>605</v>
      </c>
      <c r="AX343">
        <v>605</v>
      </c>
      <c r="AY343">
        <v>605</v>
      </c>
      <c r="AZ343">
        <v>605</v>
      </c>
      <c r="BN343">
        <v>605</v>
      </c>
      <c r="BO343">
        <v>605</v>
      </c>
      <c r="BP343">
        <v>605</v>
      </c>
    </row>
    <row r="344" spans="1:93" hidden="1" x14ac:dyDescent="0.3">
      <c r="A344" t="s">
        <v>450</v>
      </c>
      <c r="B344" t="s">
        <v>475</v>
      </c>
      <c r="C344" t="s">
        <v>476</v>
      </c>
      <c r="D344" t="s">
        <v>472</v>
      </c>
      <c r="E344">
        <v>4</v>
      </c>
      <c r="F344" t="s">
        <v>344</v>
      </c>
      <c r="G344" t="s">
        <v>478</v>
      </c>
      <c r="I344">
        <v>1</v>
      </c>
      <c r="L344">
        <v>1</v>
      </c>
      <c r="N344" t="s">
        <v>474</v>
      </c>
      <c r="P344">
        <v>12</v>
      </c>
      <c r="Q344">
        <v>144</v>
      </c>
      <c r="U344">
        <v>605</v>
      </c>
      <c r="V344">
        <v>605</v>
      </c>
      <c r="W344">
        <v>605</v>
      </c>
      <c r="AK344">
        <v>605</v>
      </c>
      <c r="AL344">
        <v>605</v>
      </c>
      <c r="AM344">
        <v>605</v>
      </c>
      <c r="BA344">
        <v>605</v>
      </c>
      <c r="BB344">
        <v>605</v>
      </c>
      <c r="BC344">
        <v>605</v>
      </c>
      <c r="BQ344">
        <v>605</v>
      </c>
      <c r="BR344">
        <v>605</v>
      </c>
      <c r="BS344">
        <v>605</v>
      </c>
    </row>
    <row r="345" spans="1:93" hidden="1" x14ac:dyDescent="0.3">
      <c r="A345" t="s">
        <v>450</v>
      </c>
      <c r="B345" t="s">
        <v>475</v>
      </c>
      <c r="C345" t="s">
        <v>476</v>
      </c>
      <c r="D345" t="s">
        <v>472</v>
      </c>
      <c r="E345">
        <v>4</v>
      </c>
      <c r="F345" t="s">
        <v>111</v>
      </c>
      <c r="G345" t="s">
        <v>463</v>
      </c>
      <c r="H345">
        <v>1</v>
      </c>
      <c r="I345">
        <v>1</v>
      </c>
      <c r="J345">
        <v>1</v>
      </c>
      <c r="K345">
        <v>1</v>
      </c>
      <c r="N345" t="s">
        <v>359</v>
      </c>
      <c r="P345">
        <v>2</v>
      </c>
      <c r="Q345">
        <v>24</v>
      </c>
      <c r="CD345">
        <v>605</v>
      </c>
      <c r="CE345">
        <v>605</v>
      </c>
    </row>
    <row r="346" spans="1:93" hidden="1" x14ac:dyDescent="0.3">
      <c r="A346" t="s">
        <v>450</v>
      </c>
      <c r="B346" t="s">
        <v>475</v>
      </c>
      <c r="C346" t="s">
        <v>476</v>
      </c>
      <c r="D346" t="s">
        <v>472</v>
      </c>
      <c r="E346">
        <v>4</v>
      </c>
      <c r="F346" t="s">
        <v>206</v>
      </c>
      <c r="G346" t="s">
        <v>470</v>
      </c>
      <c r="H346">
        <v>1</v>
      </c>
      <c r="I346">
        <v>1</v>
      </c>
      <c r="J346">
        <v>1</v>
      </c>
      <c r="K346">
        <v>1</v>
      </c>
      <c r="N346" t="s">
        <v>292</v>
      </c>
      <c r="P346">
        <v>2</v>
      </c>
      <c r="Q346">
        <v>24</v>
      </c>
      <c r="CF346">
        <v>605</v>
      </c>
      <c r="CG346">
        <v>605</v>
      </c>
    </row>
    <row r="347" spans="1:93" hidden="1" x14ac:dyDescent="0.3">
      <c r="A347" t="s">
        <v>450</v>
      </c>
      <c r="B347" t="s">
        <v>479</v>
      </c>
      <c r="C347" t="s">
        <v>476</v>
      </c>
      <c r="D347" t="s">
        <v>460</v>
      </c>
      <c r="E347">
        <v>4</v>
      </c>
      <c r="F347" t="s">
        <v>125</v>
      </c>
      <c r="G347" t="s">
        <v>454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 t="s">
        <v>299</v>
      </c>
      <c r="P347">
        <v>2</v>
      </c>
      <c r="Q347">
        <v>24</v>
      </c>
      <c r="AP347">
        <v>605</v>
      </c>
      <c r="AQ347">
        <v>605</v>
      </c>
    </row>
    <row r="348" spans="1:93" hidden="1" x14ac:dyDescent="0.3">
      <c r="A348" t="s">
        <v>450</v>
      </c>
      <c r="B348" t="s">
        <v>479</v>
      </c>
      <c r="C348" t="s">
        <v>476</v>
      </c>
      <c r="D348" t="s">
        <v>460</v>
      </c>
      <c r="E348">
        <v>4</v>
      </c>
      <c r="F348" t="s">
        <v>252</v>
      </c>
      <c r="G348" t="s">
        <v>477</v>
      </c>
      <c r="J348">
        <v>1</v>
      </c>
      <c r="N348" t="s">
        <v>457</v>
      </c>
      <c r="P348">
        <v>8</v>
      </c>
      <c r="Q348">
        <v>96</v>
      </c>
      <c r="AB348">
        <v>605</v>
      </c>
      <c r="AC348">
        <v>605</v>
      </c>
      <c r="AR348">
        <v>605</v>
      </c>
      <c r="AS348">
        <v>605</v>
      </c>
      <c r="BH348">
        <v>605</v>
      </c>
      <c r="BI348">
        <v>605</v>
      </c>
      <c r="CN348">
        <v>605</v>
      </c>
      <c r="CO348">
        <v>605</v>
      </c>
    </row>
    <row r="349" spans="1:93" hidden="1" x14ac:dyDescent="0.3">
      <c r="A349" t="s">
        <v>450</v>
      </c>
      <c r="B349" t="s">
        <v>479</v>
      </c>
      <c r="C349" t="s">
        <v>476</v>
      </c>
      <c r="D349" t="s">
        <v>460</v>
      </c>
      <c r="E349">
        <v>4</v>
      </c>
      <c r="F349" t="s">
        <v>344</v>
      </c>
      <c r="G349" t="s">
        <v>478</v>
      </c>
      <c r="I349">
        <v>1</v>
      </c>
      <c r="L349">
        <v>1</v>
      </c>
      <c r="N349" t="s">
        <v>460</v>
      </c>
      <c r="P349">
        <v>16</v>
      </c>
      <c r="Q349">
        <v>192</v>
      </c>
      <c r="X349">
        <v>605</v>
      </c>
      <c r="Y349">
        <v>605</v>
      </c>
      <c r="Z349">
        <v>605</v>
      </c>
      <c r="AA349">
        <v>605</v>
      </c>
      <c r="BD349">
        <v>605</v>
      </c>
      <c r="BE349">
        <v>605</v>
      </c>
      <c r="BF349">
        <v>605</v>
      </c>
      <c r="BG349">
        <v>605</v>
      </c>
      <c r="BT349">
        <v>605</v>
      </c>
      <c r="BU349">
        <v>605</v>
      </c>
      <c r="BV349">
        <v>605</v>
      </c>
      <c r="BW349">
        <v>605</v>
      </c>
      <c r="CJ349">
        <v>605</v>
      </c>
      <c r="CK349">
        <v>605</v>
      </c>
      <c r="CL349">
        <v>605</v>
      </c>
      <c r="CM349">
        <v>605</v>
      </c>
    </row>
    <row r="350" spans="1:93" hidden="1" x14ac:dyDescent="0.3">
      <c r="A350" t="s">
        <v>450</v>
      </c>
      <c r="B350" t="s">
        <v>479</v>
      </c>
      <c r="C350" t="s">
        <v>476</v>
      </c>
      <c r="D350" t="s">
        <v>460</v>
      </c>
      <c r="E350">
        <v>4</v>
      </c>
      <c r="F350" t="s">
        <v>111</v>
      </c>
      <c r="G350" t="s">
        <v>463</v>
      </c>
      <c r="H350">
        <v>1</v>
      </c>
      <c r="I350">
        <v>1</v>
      </c>
      <c r="J350">
        <v>1</v>
      </c>
      <c r="K350">
        <v>1</v>
      </c>
      <c r="N350" t="s">
        <v>359</v>
      </c>
      <c r="P350">
        <v>2</v>
      </c>
      <c r="Q350">
        <v>24</v>
      </c>
      <c r="BX350">
        <v>605</v>
      </c>
      <c r="BY350">
        <v>605</v>
      </c>
    </row>
    <row r="351" spans="1:93" hidden="1" x14ac:dyDescent="0.3">
      <c r="A351" t="s">
        <v>450</v>
      </c>
      <c r="B351" t="s">
        <v>479</v>
      </c>
      <c r="C351" t="s">
        <v>476</v>
      </c>
      <c r="D351" t="s">
        <v>460</v>
      </c>
      <c r="E351">
        <v>4</v>
      </c>
      <c r="F351" t="s">
        <v>206</v>
      </c>
      <c r="G351" t="s">
        <v>470</v>
      </c>
      <c r="H351">
        <v>1</v>
      </c>
      <c r="I351">
        <v>1</v>
      </c>
      <c r="J351">
        <v>1</v>
      </c>
      <c r="K351">
        <v>1</v>
      </c>
      <c r="N351" t="s">
        <v>292</v>
      </c>
      <c r="P351">
        <v>2</v>
      </c>
      <c r="Q351">
        <v>24</v>
      </c>
      <c r="AN351">
        <v>605</v>
      </c>
      <c r="AO351">
        <v>605</v>
      </c>
    </row>
    <row r="352" spans="1:93" hidden="1" x14ac:dyDescent="0.3">
      <c r="A352" t="s">
        <v>450</v>
      </c>
      <c r="B352" t="s">
        <v>480</v>
      </c>
      <c r="C352" t="s">
        <v>476</v>
      </c>
      <c r="D352" t="s">
        <v>481</v>
      </c>
      <c r="E352">
        <v>6</v>
      </c>
      <c r="F352" t="s">
        <v>125</v>
      </c>
      <c r="G352" t="s">
        <v>454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 t="s">
        <v>278</v>
      </c>
      <c r="P352">
        <v>2</v>
      </c>
      <c r="Q352">
        <v>24</v>
      </c>
      <c r="T352">
        <v>0</v>
      </c>
      <c r="U352">
        <v>0</v>
      </c>
    </row>
    <row r="353" spans="1:104" hidden="1" x14ac:dyDescent="0.3">
      <c r="A353" t="s">
        <v>450</v>
      </c>
      <c r="B353" t="s">
        <v>480</v>
      </c>
      <c r="C353" t="s">
        <v>476</v>
      </c>
      <c r="D353" t="s">
        <v>481</v>
      </c>
      <c r="E353">
        <v>6</v>
      </c>
      <c r="F353" t="s">
        <v>115</v>
      </c>
      <c r="G353" t="s">
        <v>455</v>
      </c>
      <c r="H353">
        <v>1</v>
      </c>
      <c r="I353">
        <v>1</v>
      </c>
      <c r="J353">
        <v>1</v>
      </c>
      <c r="K353">
        <v>1</v>
      </c>
      <c r="N353" t="s">
        <v>297</v>
      </c>
      <c r="P353">
        <v>2</v>
      </c>
      <c r="Q353">
        <v>24</v>
      </c>
      <c r="BR353">
        <v>0</v>
      </c>
      <c r="BS353">
        <v>0</v>
      </c>
    </row>
    <row r="354" spans="1:104" hidden="1" x14ac:dyDescent="0.3">
      <c r="A354" t="s">
        <v>450</v>
      </c>
      <c r="B354" t="s">
        <v>480</v>
      </c>
      <c r="C354" t="s">
        <v>476</v>
      </c>
      <c r="D354" t="s">
        <v>481</v>
      </c>
      <c r="E354">
        <v>6</v>
      </c>
      <c r="F354" t="s">
        <v>252</v>
      </c>
      <c r="G354" t="s">
        <v>477</v>
      </c>
      <c r="K354">
        <v>1</v>
      </c>
      <c r="L354">
        <v>1</v>
      </c>
      <c r="N354" t="s">
        <v>481</v>
      </c>
      <c r="P354">
        <v>18</v>
      </c>
      <c r="Q354">
        <v>216</v>
      </c>
      <c r="R354">
        <v>0</v>
      </c>
      <c r="S354">
        <v>0</v>
      </c>
      <c r="V354">
        <v>0</v>
      </c>
      <c r="W354">
        <v>0</v>
      </c>
      <c r="AH354">
        <v>0</v>
      </c>
      <c r="AI354">
        <v>0</v>
      </c>
      <c r="AJ354">
        <v>0</v>
      </c>
      <c r="AK354">
        <v>0</v>
      </c>
      <c r="AX354">
        <v>0</v>
      </c>
      <c r="AY354">
        <v>0</v>
      </c>
      <c r="AZ354">
        <v>0</v>
      </c>
      <c r="BA354">
        <v>0</v>
      </c>
      <c r="BN354">
        <v>0</v>
      </c>
      <c r="BO354">
        <v>0</v>
      </c>
      <c r="CD354">
        <v>0</v>
      </c>
      <c r="CE354">
        <v>0</v>
      </c>
      <c r="CF354">
        <v>0</v>
      </c>
      <c r="CG354">
        <v>0</v>
      </c>
    </row>
    <row r="355" spans="1:104" hidden="1" x14ac:dyDescent="0.3">
      <c r="A355" t="s">
        <v>450</v>
      </c>
      <c r="B355" t="s">
        <v>480</v>
      </c>
      <c r="C355" t="s">
        <v>476</v>
      </c>
      <c r="D355" t="s">
        <v>481</v>
      </c>
      <c r="E355">
        <v>6</v>
      </c>
      <c r="F355" t="s">
        <v>237</v>
      </c>
      <c r="G355" t="s">
        <v>482</v>
      </c>
      <c r="L355">
        <v>1</v>
      </c>
      <c r="N355" t="s">
        <v>481</v>
      </c>
      <c r="P355">
        <v>8</v>
      </c>
      <c r="Q355">
        <v>96</v>
      </c>
      <c r="AL355">
        <v>0</v>
      </c>
      <c r="AM355">
        <v>0</v>
      </c>
      <c r="BB355">
        <v>0</v>
      </c>
      <c r="BC355">
        <v>0</v>
      </c>
      <c r="BP355">
        <v>0</v>
      </c>
      <c r="BQ355">
        <v>0</v>
      </c>
      <c r="CH355">
        <v>0</v>
      </c>
      <c r="CI355">
        <v>0</v>
      </c>
    </row>
    <row r="356" spans="1:104" hidden="1" x14ac:dyDescent="0.3">
      <c r="A356" t="s">
        <v>450</v>
      </c>
      <c r="B356" t="s">
        <v>483</v>
      </c>
      <c r="C356" t="s">
        <v>484</v>
      </c>
      <c r="D356" t="s">
        <v>465</v>
      </c>
      <c r="E356">
        <v>2</v>
      </c>
      <c r="F356" t="s">
        <v>281</v>
      </c>
      <c r="G356" t="s">
        <v>485</v>
      </c>
      <c r="H356">
        <v>1</v>
      </c>
      <c r="I356">
        <v>1</v>
      </c>
      <c r="N356" t="s">
        <v>465</v>
      </c>
      <c r="P356">
        <v>9</v>
      </c>
      <c r="Q356">
        <v>108</v>
      </c>
      <c r="AT356">
        <v>0</v>
      </c>
      <c r="AU356">
        <v>0</v>
      </c>
      <c r="BJ356">
        <v>0</v>
      </c>
      <c r="BK356">
        <v>0</v>
      </c>
      <c r="BZ356">
        <v>0</v>
      </c>
      <c r="CA356">
        <v>0</v>
      </c>
      <c r="CP356">
        <v>0</v>
      </c>
      <c r="CQ356">
        <v>0</v>
      </c>
      <c r="CY356">
        <v>0</v>
      </c>
    </row>
    <row r="357" spans="1:104" hidden="1" x14ac:dyDescent="0.3">
      <c r="A357" t="s">
        <v>450</v>
      </c>
      <c r="B357" t="s">
        <v>483</v>
      </c>
      <c r="C357" t="s">
        <v>484</v>
      </c>
      <c r="D357" t="s">
        <v>465</v>
      </c>
      <c r="E357">
        <v>2</v>
      </c>
      <c r="F357" t="s">
        <v>198</v>
      </c>
      <c r="G357" t="s">
        <v>486</v>
      </c>
      <c r="H357">
        <v>1</v>
      </c>
      <c r="I357">
        <v>1</v>
      </c>
      <c r="N357" t="s">
        <v>465</v>
      </c>
      <c r="P357">
        <v>9</v>
      </c>
      <c r="Q357">
        <v>108</v>
      </c>
      <c r="AV357">
        <v>0</v>
      </c>
      <c r="AW357">
        <v>0</v>
      </c>
      <c r="BL357">
        <v>0</v>
      </c>
      <c r="BM357">
        <v>0</v>
      </c>
      <c r="CB357">
        <v>0</v>
      </c>
      <c r="CC357">
        <v>0</v>
      </c>
      <c r="CR357">
        <v>0</v>
      </c>
      <c r="CS357">
        <v>0</v>
      </c>
      <c r="CZ357">
        <v>0</v>
      </c>
    </row>
    <row r="358" spans="1:104" hidden="1" x14ac:dyDescent="0.3">
      <c r="A358" t="s">
        <v>450</v>
      </c>
      <c r="B358" t="s">
        <v>483</v>
      </c>
      <c r="C358" t="s">
        <v>484</v>
      </c>
      <c r="D358" t="s">
        <v>465</v>
      </c>
      <c r="E358">
        <v>2</v>
      </c>
      <c r="F358" t="s">
        <v>125</v>
      </c>
      <c r="G358" t="s">
        <v>454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 t="s">
        <v>274</v>
      </c>
      <c r="P358">
        <v>2</v>
      </c>
      <c r="Q358">
        <v>24</v>
      </c>
      <c r="AF358">
        <v>0</v>
      </c>
      <c r="AG358">
        <v>0</v>
      </c>
    </row>
    <row r="359" spans="1:104" hidden="1" x14ac:dyDescent="0.3">
      <c r="A359" t="s">
        <v>450</v>
      </c>
      <c r="B359" t="s">
        <v>483</v>
      </c>
      <c r="C359" t="s">
        <v>484</v>
      </c>
      <c r="D359" t="s">
        <v>465</v>
      </c>
      <c r="E359">
        <v>2</v>
      </c>
      <c r="F359" t="s">
        <v>111</v>
      </c>
      <c r="G359" t="s">
        <v>463</v>
      </c>
      <c r="H359">
        <v>1</v>
      </c>
      <c r="I359">
        <v>1</v>
      </c>
      <c r="J359">
        <v>1</v>
      </c>
      <c r="K359">
        <v>1</v>
      </c>
      <c r="N359" t="s">
        <v>359</v>
      </c>
      <c r="P359">
        <v>2</v>
      </c>
      <c r="Q359">
        <v>24</v>
      </c>
      <c r="CW359">
        <v>0</v>
      </c>
      <c r="CX359">
        <v>0</v>
      </c>
    </row>
    <row r="360" spans="1:104" hidden="1" x14ac:dyDescent="0.3">
      <c r="A360" t="s">
        <v>450</v>
      </c>
      <c r="B360" t="s">
        <v>483</v>
      </c>
      <c r="C360" t="s">
        <v>484</v>
      </c>
      <c r="D360" t="s">
        <v>465</v>
      </c>
      <c r="E360">
        <v>2</v>
      </c>
      <c r="F360" t="s">
        <v>223</v>
      </c>
      <c r="G360" t="s">
        <v>469</v>
      </c>
      <c r="H360">
        <v>1</v>
      </c>
      <c r="I360">
        <v>1</v>
      </c>
      <c r="J360">
        <v>1</v>
      </c>
      <c r="K360">
        <v>1</v>
      </c>
      <c r="N360" t="s">
        <v>325</v>
      </c>
      <c r="P360">
        <v>2</v>
      </c>
      <c r="Q360">
        <v>24</v>
      </c>
      <c r="CU360">
        <v>0</v>
      </c>
      <c r="CV360">
        <v>0</v>
      </c>
    </row>
    <row r="361" spans="1:104" hidden="1" x14ac:dyDescent="0.3">
      <c r="A361" t="s">
        <v>450</v>
      </c>
      <c r="B361" t="s">
        <v>483</v>
      </c>
      <c r="C361" t="s">
        <v>484</v>
      </c>
      <c r="D361" t="s">
        <v>465</v>
      </c>
      <c r="E361">
        <v>2</v>
      </c>
      <c r="F361" t="s">
        <v>138</v>
      </c>
      <c r="G361" t="s">
        <v>487</v>
      </c>
      <c r="H361">
        <v>1</v>
      </c>
      <c r="I361">
        <v>1</v>
      </c>
      <c r="J361">
        <v>1</v>
      </c>
      <c r="K361">
        <v>1</v>
      </c>
      <c r="N361" t="s">
        <v>316</v>
      </c>
      <c r="P361">
        <v>2</v>
      </c>
      <c r="Q361">
        <v>24</v>
      </c>
      <c r="AD361">
        <v>0</v>
      </c>
      <c r="AE361">
        <v>0</v>
      </c>
    </row>
    <row r="362" spans="1:104" x14ac:dyDescent="0.3">
      <c r="R362">
        <f>SUBTOTAL(3,PROGRAMACIONES_PARCIALES[6-7L])</f>
        <v>2</v>
      </c>
      <c r="S362">
        <f>SUBTOTAL(3,PROGRAMACIONES_PARCIALES[7-8L])</f>
        <v>2</v>
      </c>
      <c r="T362">
        <f>SUBTOTAL(3,PROGRAMACIONES_PARCIALES[8-9L])</f>
        <v>2</v>
      </c>
      <c r="U362">
        <f>SUBTOTAL(3,PROGRAMACIONES_PARCIALES[9-10L])</f>
        <v>2</v>
      </c>
      <c r="V362">
        <f>SUBTOTAL(3,PROGRAMACIONES_PARCIALES[10-11L])</f>
        <v>2</v>
      </c>
      <c r="W362">
        <f>SUBTOTAL(3,PROGRAMACIONES_PARCIALES[11-12L])</f>
        <v>2</v>
      </c>
      <c r="X362">
        <f>SUBTOTAL(3,PROGRAMACIONES_PARCIALES[12-13L])</f>
        <v>0</v>
      </c>
      <c r="Y362">
        <f>SUBTOTAL(3,PROGRAMACIONES_PARCIALES[13-14L])</f>
        <v>0</v>
      </c>
      <c r="Z362">
        <f>SUBTOTAL(3,PROGRAMACIONES_PARCIALES[14-15L])</f>
        <v>0</v>
      </c>
      <c r="AA362">
        <f>SUBTOTAL(3,PROGRAMACIONES_PARCIALES[15-16L])</f>
        <v>0</v>
      </c>
      <c r="AB362">
        <f>SUBTOTAL(3,PROGRAMACIONES_PARCIALES[16-17L])</f>
        <v>0</v>
      </c>
      <c r="AC362">
        <f>SUBTOTAL(3,PROGRAMACIONES_PARCIALES[17-18L])</f>
        <v>0</v>
      </c>
      <c r="AD362">
        <f>SUBTOTAL(3,PROGRAMACIONES_PARCIALES[18-19L])</f>
        <v>0</v>
      </c>
      <c r="AE362">
        <f>SUBTOTAL(3,PROGRAMACIONES_PARCIALES[19-20L])</f>
        <v>0</v>
      </c>
      <c r="AF362">
        <f>SUBTOTAL(3,PROGRAMACIONES_PARCIALES[20-21L])</f>
        <v>0</v>
      </c>
      <c r="AG362">
        <f>SUBTOTAL(3,PROGRAMACIONES_PARCIALES[21-22L])</f>
        <v>0</v>
      </c>
      <c r="AH362">
        <f>SUBTOTAL(3,PROGRAMACIONES_PARCIALES[6-7M])</f>
        <v>2</v>
      </c>
      <c r="AI362">
        <f>SUBTOTAL(3,PROGRAMACIONES_PARCIALES[7-8M])</f>
        <v>2</v>
      </c>
      <c r="AJ362">
        <f>SUBTOTAL(3,PROGRAMACIONES_PARCIALES[8-9M])</f>
        <v>2</v>
      </c>
      <c r="AK362">
        <f>SUBTOTAL(3,PROGRAMACIONES_PARCIALES[9-10M])</f>
        <v>2</v>
      </c>
      <c r="AL362">
        <f>SUBTOTAL(3,PROGRAMACIONES_PARCIALES[10-11M])</f>
        <v>2</v>
      </c>
      <c r="AM362">
        <f>SUBTOTAL(3,PROGRAMACIONES_PARCIALES[11-12M])</f>
        <v>2</v>
      </c>
      <c r="AN362">
        <f>SUBTOTAL(3,PROGRAMACIONES_PARCIALES[12-13M])</f>
        <v>0</v>
      </c>
      <c r="AO362">
        <f>SUBTOTAL(3,PROGRAMACIONES_PARCIALES[13-14M])</f>
        <v>0</v>
      </c>
      <c r="AP362">
        <f>SUBTOTAL(3,PROGRAMACIONES_PARCIALES[14-15M])</f>
        <v>0</v>
      </c>
      <c r="AQ362">
        <f>SUBTOTAL(3,PROGRAMACIONES_PARCIALES[15-16M])</f>
        <v>0</v>
      </c>
      <c r="AR362">
        <f>SUBTOTAL(3,PROGRAMACIONES_PARCIALES[16-17M])</f>
        <v>0</v>
      </c>
      <c r="AS362">
        <f>SUBTOTAL(3,PROGRAMACIONES_PARCIALES[17-18M])</f>
        <v>0</v>
      </c>
      <c r="AT362">
        <f>SUBTOTAL(3,PROGRAMACIONES_PARCIALES[18-19M])</f>
        <v>0</v>
      </c>
      <c r="AU362">
        <f>SUBTOTAL(3,PROGRAMACIONES_PARCIALES[19-20M])</f>
        <v>0</v>
      </c>
      <c r="AV362">
        <f>SUBTOTAL(3,PROGRAMACIONES_PARCIALES[20-21M])</f>
        <v>0</v>
      </c>
      <c r="AW362">
        <f>SUBTOTAL(3,PROGRAMACIONES_PARCIALES[21-22M])</f>
        <v>0</v>
      </c>
      <c r="AX362">
        <f>SUBTOTAL(3,PROGRAMACIONES_PARCIALES[6-7MI])</f>
        <v>2</v>
      </c>
      <c r="AY362">
        <f>SUBTOTAL(3,PROGRAMACIONES_PARCIALES[7-8MI])</f>
        <v>2</v>
      </c>
      <c r="AZ362">
        <f>SUBTOTAL(3,PROGRAMACIONES_PARCIALES[8-9MI])</f>
        <v>2</v>
      </c>
      <c r="BA362">
        <f>SUBTOTAL(3,PROGRAMACIONES_PARCIALES[9-10MI])</f>
        <v>2</v>
      </c>
      <c r="BB362">
        <f>SUBTOTAL(3,PROGRAMACIONES_PARCIALES[10-11MI])</f>
        <v>2</v>
      </c>
      <c r="BC362">
        <f>SUBTOTAL(3,PROGRAMACIONES_PARCIALES[11-12MI])</f>
        <v>2</v>
      </c>
      <c r="BD362">
        <f>SUBTOTAL(3,PROGRAMACIONES_PARCIALES[12-13MI])</f>
        <v>0</v>
      </c>
      <c r="BE362">
        <f>SUBTOTAL(3,PROGRAMACIONES_PARCIALES[13-14MI])</f>
        <v>0</v>
      </c>
      <c r="BF362">
        <f>SUBTOTAL(3,PROGRAMACIONES_PARCIALES[14-15MI])</f>
        <v>0</v>
      </c>
      <c r="BG362">
        <f>SUBTOTAL(3,PROGRAMACIONES_PARCIALES[15-16MI])</f>
        <v>0</v>
      </c>
      <c r="BH362">
        <f>SUBTOTAL(3,PROGRAMACIONES_PARCIALES[16-17MI])</f>
        <v>0</v>
      </c>
      <c r="BI362">
        <f>SUBTOTAL(3,PROGRAMACIONES_PARCIALES[17-18MI])</f>
        <v>0</v>
      </c>
      <c r="BJ362">
        <f>SUBTOTAL(3,PROGRAMACIONES_PARCIALES[18-19MI])</f>
        <v>0</v>
      </c>
      <c r="BK362">
        <f>SUBTOTAL(3,PROGRAMACIONES_PARCIALES[19-20MI])</f>
        <v>0</v>
      </c>
      <c r="BL362">
        <f>SUBTOTAL(3,PROGRAMACIONES_PARCIALES[20-21MI])</f>
        <v>0</v>
      </c>
      <c r="BM362">
        <f>SUBTOTAL(3,PROGRAMACIONES_PARCIALES[21-22MI])</f>
        <v>0</v>
      </c>
      <c r="BN362">
        <f>SUBTOTAL(3,PROGRAMACIONES_PARCIALES[6-7J])</f>
        <v>2</v>
      </c>
      <c r="BO362">
        <f>SUBTOTAL(3,PROGRAMACIONES_PARCIALES[7-8J])</f>
        <v>2</v>
      </c>
      <c r="BP362">
        <f>SUBTOTAL(3,PROGRAMACIONES_PARCIALES[8-9J])</f>
        <v>2</v>
      </c>
      <c r="BQ362">
        <f>SUBTOTAL(3,PROGRAMACIONES_PARCIALES[9-10J])</f>
        <v>2</v>
      </c>
      <c r="BR362">
        <f>SUBTOTAL(3,PROGRAMACIONES_PARCIALES[10-11J])</f>
        <v>2</v>
      </c>
      <c r="BS362">
        <f>SUBTOTAL(3,PROGRAMACIONES_PARCIALES[11-12J])</f>
        <v>2</v>
      </c>
      <c r="BT362">
        <f>SUBTOTAL(3,PROGRAMACIONES_PARCIALES[12-13J])</f>
        <v>0</v>
      </c>
      <c r="BU362">
        <f>SUBTOTAL(3,PROGRAMACIONES_PARCIALES[13-14J])</f>
        <v>0</v>
      </c>
      <c r="BV362">
        <f>SUBTOTAL(3,PROGRAMACIONES_PARCIALES[14-15J])</f>
        <v>0</v>
      </c>
      <c r="BW362">
        <f>SUBTOTAL(3,PROGRAMACIONES_PARCIALES[15-16J])</f>
        <v>0</v>
      </c>
      <c r="BX362">
        <f>SUBTOTAL(3,PROGRAMACIONES_PARCIALES[16-17J])</f>
        <v>0</v>
      </c>
      <c r="BY362">
        <f>SUBTOTAL(3,PROGRAMACIONES_PARCIALES[17-18J])</f>
        <v>0</v>
      </c>
      <c r="BZ362">
        <f>SUBTOTAL(3,PROGRAMACIONES_PARCIALES[18-19J])</f>
        <v>0</v>
      </c>
      <c r="CA362">
        <f>SUBTOTAL(3,PROGRAMACIONES_PARCIALES[19-20J])</f>
        <v>0</v>
      </c>
      <c r="CB362">
        <f>SUBTOTAL(3,PROGRAMACIONES_PARCIALES[20-21J])</f>
        <v>0</v>
      </c>
      <c r="CC362">
        <f>SUBTOTAL(3,PROGRAMACIONES_PARCIALES[21-22J])</f>
        <v>0</v>
      </c>
      <c r="CD362">
        <f>SUBTOTAL(3,PROGRAMACIONES_PARCIALES[6-7V])</f>
        <v>2</v>
      </c>
      <c r="CE362">
        <f>SUBTOTAL(3,PROGRAMACIONES_PARCIALES[7-8V])</f>
        <v>2</v>
      </c>
      <c r="CF362">
        <f>SUBTOTAL(3,PROGRAMACIONES_PARCIALES[8-9V])</f>
        <v>2</v>
      </c>
      <c r="CG362">
        <f>SUBTOTAL(3,PROGRAMACIONES_PARCIALES[9-10V])</f>
        <v>2</v>
      </c>
      <c r="CH362">
        <f>SUBTOTAL(3,PROGRAMACIONES_PARCIALES[10-11V])</f>
        <v>2</v>
      </c>
      <c r="CI362">
        <f>SUBTOTAL(3,PROGRAMACIONES_PARCIALES[11-12V])</f>
        <v>2</v>
      </c>
      <c r="CJ362">
        <f>SUBTOTAL(3,PROGRAMACIONES_PARCIALES[12-13V])</f>
        <v>0</v>
      </c>
      <c r="CK362">
        <f>SUBTOTAL(3,PROGRAMACIONES_PARCIALES[13-14V])</f>
        <v>0</v>
      </c>
      <c r="CL362">
        <f>SUBTOTAL(3,PROGRAMACIONES_PARCIALES[14-15V])</f>
        <v>0</v>
      </c>
      <c r="CM362">
        <f>SUBTOTAL(3,PROGRAMACIONES_PARCIALES[15-16V])</f>
        <v>0</v>
      </c>
      <c r="CN362">
        <f>SUBTOTAL(3,PROGRAMACIONES_PARCIALES[16-17V])</f>
        <v>0</v>
      </c>
      <c r="CO362">
        <f>SUBTOTAL(3,PROGRAMACIONES_PARCIALES[17-18V])</f>
        <v>0</v>
      </c>
      <c r="CP362">
        <f>SUBTOTAL(3,PROGRAMACIONES_PARCIALES[18-19V])</f>
        <v>0</v>
      </c>
      <c r="CQ362">
        <f>SUBTOTAL(3,PROGRAMACIONES_PARCIALES[19-20V])</f>
        <v>0</v>
      </c>
      <c r="CR362">
        <f>SUBTOTAL(3,PROGRAMACIONES_PARCIALES[20-21V])</f>
        <v>0</v>
      </c>
      <c r="CS362">
        <f>SUBTOTAL(3,PROGRAMACIONES_PARCIALES[21-22V])</f>
        <v>0</v>
      </c>
      <c r="CT362">
        <f>SUBTOTAL(3,PROGRAMACIONES_PARCIALES[6-8S])</f>
        <v>0</v>
      </c>
      <c r="CU362">
        <f>SUBTOTAL(3,PROGRAMACIONES_PARCIALES[8-9S])</f>
        <v>0</v>
      </c>
      <c r="CV362">
        <f>SUBTOTAL(3,PROGRAMACIONES_PARCIALES[9-10S])</f>
        <v>0</v>
      </c>
      <c r="CW362">
        <f>SUBTOTAL(3,PROGRAMACIONES_PARCIALES[10-11S])</f>
        <v>0</v>
      </c>
      <c r="CX362">
        <f>SUBTOTAL(3,PROGRAMACIONES_PARCIALES[11-12S])</f>
        <v>0</v>
      </c>
      <c r="CY362">
        <f>SUBTOTAL(3,PROGRAMACIONES_PARCIALES[12-13S])</f>
        <v>0</v>
      </c>
      <c r="CZ362">
        <f>SUBTOTAL(3,PROGRAMACIONES_PARCIALES[13-14S])</f>
        <v>0</v>
      </c>
    </row>
  </sheetData>
  <mergeCells count="6">
    <mergeCell ref="CT1:CZ1"/>
    <mergeCell ref="R1:AG1"/>
    <mergeCell ref="AH1:AW1"/>
    <mergeCell ref="AX1:BM1"/>
    <mergeCell ref="BN1:CC1"/>
    <mergeCell ref="CD1:CS1"/>
  </mergeCells>
  <conditionalFormatting sqref="H3:M361">
    <cfRule type="iconSet" priority="4">
      <iconSet iconSet="3Symbols2" showValue="0">
        <cfvo type="percent" val="0"/>
        <cfvo type="num" val="0"/>
        <cfvo type="num" val="1"/>
      </iconSet>
    </cfRule>
  </conditionalFormatting>
  <conditionalFormatting sqref="R362:CZ362">
    <cfRule type="cellIs" dxfId="0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E04B-8EBF-4B3D-AA1C-E707FDF5FDAB}">
  <dimension ref="A3:E82"/>
  <sheetViews>
    <sheetView zoomScale="90" zoomScaleNormal="90" workbookViewId="0">
      <selection activeCell="B6" sqref="B6"/>
    </sheetView>
  </sheetViews>
  <sheetFormatPr baseColWidth="10" defaultRowHeight="14.4" x14ac:dyDescent="0.3"/>
  <cols>
    <col min="1" max="1" width="39.5546875" bestFit="1" customWidth="1"/>
    <col min="2" max="2" width="24.5546875" bestFit="1" customWidth="1"/>
    <col min="4" max="4" width="42.33203125" bestFit="1" customWidth="1"/>
    <col min="5" max="5" width="25.44140625" bestFit="1" customWidth="1"/>
    <col min="6" max="6" width="42.44140625" bestFit="1" customWidth="1"/>
    <col min="7" max="7" width="26.109375" bestFit="1" customWidth="1"/>
    <col min="8" max="8" width="33.33203125" bestFit="1" customWidth="1"/>
    <col min="9" max="9" width="16.88671875" bestFit="1" customWidth="1"/>
    <col min="10" max="10" width="16.33203125" bestFit="1" customWidth="1"/>
    <col min="11" max="11" width="15.44140625" bestFit="1" customWidth="1"/>
    <col min="12" max="12" width="20.44140625" bestFit="1" customWidth="1"/>
    <col min="13" max="13" width="13.88671875" bestFit="1" customWidth="1"/>
    <col min="14" max="14" width="22" bestFit="1" customWidth="1"/>
    <col min="15" max="15" width="27.44140625" bestFit="1" customWidth="1"/>
    <col min="16" max="16" width="16.109375" bestFit="1" customWidth="1"/>
    <col min="17" max="17" width="22.109375" bestFit="1" customWidth="1"/>
    <col min="18" max="18" width="18.44140625" bestFit="1" customWidth="1"/>
    <col min="19" max="19" width="28.109375" bestFit="1" customWidth="1"/>
    <col min="20" max="20" width="20.6640625" bestFit="1" customWidth="1"/>
    <col min="21" max="21" width="13.6640625" bestFit="1" customWidth="1"/>
    <col min="22" max="22" width="22.6640625" bestFit="1" customWidth="1"/>
    <col min="23" max="23" width="17.6640625" bestFit="1" customWidth="1"/>
    <col min="24" max="24" width="7.109375" bestFit="1" customWidth="1"/>
    <col min="25" max="25" width="12.44140625" bestFit="1" customWidth="1"/>
    <col min="26" max="74" width="42.44140625" bestFit="1" customWidth="1"/>
    <col min="75" max="76" width="12.44140625" bestFit="1" customWidth="1"/>
  </cols>
  <sheetData>
    <row r="3" spans="1:2" x14ac:dyDescent="0.3">
      <c r="A3" s="1" t="s">
        <v>488</v>
      </c>
      <c r="B3" t="s">
        <v>502</v>
      </c>
    </row>
    <row r="4" spans="1:2" x14ac:dyDescent="0.3">
      <c r="A4" s="2" t="s">
        <v>442</v>
      </c>
      <c r="B4">
        <v>22</v>
      </c>
    </row>
    <row r="5" spans="1:2" x14ac:dyDescent="0.3">
      <c r="A5" s="2" t="s">
        <v>310</v>
      </c>
      <c r="B5">
        <v>24</v>
      </c>
    </row>
    <row r="6" spans="1:2" x14ac:dyDescent="0.3">
      <c r="A6" s="2" t="s">
        <v>481</v>
      </c>
      <c r="B6">
        <v>26</v>
      </c>
    </row>
    <row r="7" spans="1:2" x14ac:dyDescent="0.3">
      <c r="A7" s="2" t="s">
        <v>267</v>
      </c>
      <c r="B7">
        <v>28</v>
      </c>
    </row>
    <row r="8" spans="1:2" x14ac:dyDescent="0.3">
      <c r="A8" s="2" t="s">
        <v>222</v>
      </c>
      <c r="B8">
        <v>30</v>
      </c>
    </row>
    <row r="9" spans="1:2" x14ac:dyDescent="0.3">
      <c r="A9" s="2" t="s">
        <v>132</v>
      </c>
      <c r="B9">
        <v>20</v>
      </c>
    </row>
    <row r="10" spans="1:2" x14ac:dyDescent="0.3">
      <c r="A10" s="2" t="s">
        <v>234</v>
      </c>
      <c r="B10">
        <v>30</v>
      </c>
    </row>
    <row r="11" spans="1:2" x14ac:dyDescent="0.3">
      <c r="A11" s="2" t="s">
        <v>419</v>
      </c>
      <c r="B11">
        <v>24</v>
      </c>
    </row>
    <row r="12" spans="1:2" x14ac:dyDescent="0.3">
      <c r="A12" s="2" t="s">
        <v>489</v>
      </c>
      <c r="B12">
        <v>24</v>
      </c>
    </row>
    <row r="13" spans="1:2" x14ac:dyDescent="0.3">
      <c r="A13" s="2" t="s">
        <v>330</v>
      </c>
      <c r="B13">
        <v>28</v>
      </c>
    </row>
    <row r="14" spans="1:2" x14ac:dyDescent="0.3">
      <c r="A14" s="2" t="s">
        <v>490</v>
      </c>
      <c r="B14">
        <v>16</v>
      </c>
    </row>
    <row r="15" spans="1:2" x14ac:dyDescent="0.3">
      <c r="A15" s="2" t="s">
        <v>403</v>
      </c>
      <c r="B15">
        <v>24</v>
      </c>
    </row>
    <row r="16" spans="1:2" x14ac:dyDescent="0.3">
      <c r="A16" s="2" t="s">
        <v>491</v>
      </c>
      <c r="B16">
        <v>24</v>
      </c>
    </row>
    <row r="17" spans="1:2" x14ac:dyDescent="0.3">
      <c r="A17" s="2" t="s">
        <v>474</v>
      </c>
      <c r="B17">
        <v>24</v>
      </c>
    </row>
    <row r="18" spans="1:2" x14ac:dyDescent="0.3">
      <c r="A18" s="2" t="s">
        <v>492</v>
      </c>
      <c r="B18">
        <v>24</v>
      </c>
    </row>
    <row r="19" spans="1:2" x14ac:dyDescent="0.3">
      <c r="A19" s="2" t="s">
        <v>213</v>
      </c>
      <c r="B19">
        <v>34</v>
      </c>
    </row>
    <row r="20" spans="1:2" x14ac:dyDescent="0.3">
      <c r="A20" s="2" t="s">
        <v>215</v>
      </c>
      <c r="B20">
        <v>30</v>
      </c>
    </row>
    <row r="21" spans="1:2" x14ac:dyDescent="0.3">
      <c r="A21" s="2" t="s">
        <v>321</v>
      </c>
      <c r="B21">
        <v>24</v>
      </c>
    </row>
    <row r="22" spans="1:2" x14ac:dyDescent="0.3">
      <c r="A22" s="2" t="s">
        <v>407</v>
      </c>
      <c r="B22">
        <v>28</v>
      </c>
    </row>
    <row r="23" spans="1:2" x14ac:dyDescent="0.3">
      <c r="A23" s="2" t="s">
        <v>329</v>
      </c>
      <c r="B23">
        <v>24</v>
      </c>
    </row>
    <row r="24" spans="1:2" x14ac:dyDescent="0.3">
      <c r="A24" s="2" t="s">
        <v>220</v>
      </c>
      <c r="B24">
        <v>20</v>
      </c>
    </row>
    <row r="25" spans="1:2" x14ac:dyDescent="0.3">
      <c r="A25" s="2" t="s">
        <v>493</v>
      </c>
      <c r="B25">
        <v>24</v>
      </c>
    </row>
    <row r="26" spans="1:2" x14ac:dyDescent="0.3">
      <c r="A26" s="2" t="s">
        <v>494</v>
      </c>
      <c r="B26">
        <v>26</v>
      </c>
    </row>
    <row r="27" spans="1:2" x14ac:dyDescent="0.3">
      <c r="A27" s="2" t="s">
        <v>495</v>
      </c>
      <c r="B27">
        <v>28</v>
      </c>
    </row>
    <row r="28" spans="1:2" x14ac:dyDescent="0.3">
      <c r="A28" s="2" t="s">
        <v>437</v>
      </c>
      <c r="B28">
        <v>24</v>
      </c>
    </row>
    <row r="29" spans="1:2" x14ac:dyDescent="0.3">
      <c r="A29" s="2" t="s">
        <v>292</v>
      </c>
      <c r="B29">
        <v>26</v>
      </c>
    </row>
    <row r="30" spans="1:2" x14ac:dyDescent="0.3">
      <c r="A30" s="2" t="s">
        <v>149</v>
      </c>
      <c r="B30">
        <v>30</v>
      </c>
    </row>
    <row r="31" spans="1:2" x14ac:dyDescent="0.3">
      <c r="A31" s="2" t="s">
        <v>434</v>
      </c>
      <c r="B31">
        <v>20</v>
      </c>
    </row>
    <row r="32" spans="1:2" x14ac:dyDescent="0.3">
      <c r="A32" s="2" t="s">
        <v>449</v>
      </c>
      <c r="B32">
        <v>20</v>
      </c>
    </row>
    <row r="33" spans="1:5" x14ac:dyDescent="0.3">
      <c r="A33" s="2" t="s">
        <v>416</v>
      </c>
      <c r="B33">
        <v>26</v>
      </c>
    </row>
    <row r="34" spans="1:5" x14ac:dyDescent="0.3">
      <c r="A34" s="2" t="s">
        <v>297</v>
      </c>
      <c r="B34">
        <v>16</v>
      </c>
    </row>
    <row r="35" spans="1:5" x14ac:dyDescent="0.3">
      <c r="A35" s="2" t="s">
        <v>164</v>
      </c>
      <c r="B35">
        <v>26</v>
      </c>
      <c r="D35" s="1" t="s">
        <v>488</v>
      </c>
      <c r="E35" t="s">
        <v>509</v>
      </c>
    </row>
    <row r="36" spans="1:5" x14ac:dyDescent="0.3">
      <c r="A36" s="2" t="s">
        <v>412</v>
      </c>
      <c r="B36">
        <v>26</v>
      </c>
      <c r="D36" s="2" t="s">
        <v>250</v>
      </c>
      <c r="E36">
        <v>20</v>
      </c>
    </row>
    <row r="37" spans="1:5" x14ac:dyDescent="0.3">
      <c r="A37" s="2" t="s">
        <v>195</v>
      </c>
      <c r="B37">
        <v>30</v>
      </c>
      <c r="D37" s="2" t="s">
        <v>231</v>
      </c>
      <c r="E37">
        <v>1</v>
      </c>
    </row>
    <row r="38" spans="1:5" x14ac:dyDescent="0.3">
      <c r="A38" s="2" t="s">
        <v>313</v>
      </c>
      <c r="B38">
        <v>23</v>
      </c>
      <c r="D38" s="2" t="s">
        <v>128</v>
      </c>
      <c r="E38">
        <v>1</v>
      </c>
    </row>
    <row r="39" spans="1:5" x14ac:dyDescent="0.3">
      <c r="A39" s="2" t="s">
        <v>299</v>
      </c>
      <c r="B39">
        <v>28</v>
      </c>
      <c r="D39" s="2" t="s">
        <v>142</v>
      </c>
      <c r="E39">
        <v>2</v>
      </c>
    </row>
    <row r="40" spans="1:5" x14ac:dyDescent="0.3">
      <c r="A40" s="2" t="s">
        <v>184</v>
      </c>
      <c r="B40">
        <v>30</v>
      </c>
      <c r="D40" s="2" t="s">
        <v>459</v>
      </c>
      <c r="E40">
        <v>2</v>
      </c>
    </row>
    <row r="41" spans="1:5" x14ac:dyDescent="0.3">
      <c r="A41" s="2" t="s">
        <v>325</v>
      </c>
      <c r="B41">
        <v>20</v>
      </c>
      <c r="D41" s="2" t="s">
        <v>484</v>
      </c>
      <c r="E41">
        <v>1</v>
      </c>
    </row>
    <row r="42" spans="1:5" x14ac:dyDescent="0.3">
      <c r="A42" s="2" t="s">
        <v>135</v>
      </c>
      <c r="B42">
        <v>30</v>
      </c>
      <c r="D42" s="2" t="s">
        <v>424</v>
      </c>
      <c r="E42">
        <v>1</v>
      </c>
    </row>
    <row r="43" spans="1:5" x14ac:dyDescent="0.3">
      <c r="A43" s="2" t="s">
        <v>431</v>
      </c>
      <c r="B43">
        <v>24</v>
      </c>
      <c r="D43" s="2" t="s">
        <v>361</v>
      </c>
      <c r="E43">
        <v>3</v>
      </c>
    </row>
    <row r="44" spans="1:5" x14ac:dyDescent="0.3">
      <c r="A44" s="2" t="s">
        <v>301</v>
      </c>
      <c r="B44">
        <v>28</v>
      </c>
      <c r="D44" s="2" t="s">
        <v>381</v>
      </c>
      <c r="E44">
        <v>9</v>
      </c>
    </row>
    <row r="45" spans="1:5" x14ac:dyDescent="0.3">
      <c r="A45" s="2" t="s">
        <v>254</v>
      </c>
      <c r="B45">
        <v>28</v>
      </c>
      <c r="D45" s="2" t="s">
        <v>118</v>
      </c>
      <c r="E45">
        <v>2</v>
      </c>
    </row>
    <row r="46" spans="1:5" x14ac:dyDescent="0.3">
      <c r="A46" s="2" t="s">
        <v>384</v>
      </c>
      <c r="B46">
        <v>18</v>
      </c>
      <c r="D46" s="2" t="s">
        <v>180</v>
      </c>
      <c r="E46">
        <v>1</v>
      </c>
    </row>
    <row r="47" spans="1:5" x14ac:dyDescent="0.3">
      <c r="A47" s="2" t="s">
        <v>340</v>
      </c>
      <c r="B47">
        <v>28</v>
      </c>
      <c r="D47" s="2" t="s">
        <v>191</v>
      </c>
      <c r="E47">
        <v>1</v>
      </c>
    </row>
    <row r="48" spans="1:5" x14ac:dyDescent="0.3">
      <c r="A48" s="2" t="s">
        <v>392</v>
      </c>
      <c r="B48">
        <v>22</v>
      </c>
      <c r="D48" s="2" t="s">
        <v>452</v>
      </c>
      <c r="E48">
        <v>2</v>
      </c>
    </row>
    <row r="49" spans="1:5" x14ac:dyDescent="0.3">
      <c r="A49" s="2" t="s">
        <v>316</v>
      </c>
      <c r="B49">
        <v>28</v>
      </c>
      <c r="D49" s="2" t="s">
        <v>476</v>
      </c>
      <c r="E49">
        <v>3</v>
      </c>
    </row>
    <row r="50" spans="1:5" x14ac:dyDescent="0.3">
      <c r="A50" s="2" t="s">
        <v>307</v>
      </c>
      <c r="B50">
        <v>28</v>
      </c>
      <c r="D50" s="2" t="s">
        <v>106</v>
      </c>
      <c r="E50">
        <v>4</v>
      </c>
    </row>
    <row r="51" spans="1:5" x14ac:dyDescent="0.3">
      <c r="A51" s="2" t="s">
        <v>189</v>
      </c>
      <c r="B51">
        <v>26</v>
      </c>
      <c r="D51" s="2" t="s">
        <v>174</v>
      </c>
      <c r="E51">
        <v>1</v>
      </c>
    </row>
    <row r="52" spans="1:5" x14ac:dyDescent="0.3">
      <c r="A52" s="2" t="s">
        <v>288</v>
      </c>
      <c r="B52">
        <v>28</v>
      </c>
      <c r="D52" s="2" t="s">
        <v>395</v>
      </c>
      <c r="E52">
        <v>6</v>
      </c>
    </row>
    <row r="53" spans="1:5" x14ac:dyDescent="0.3">
      <c r="A53" s="2" t="s">
        <v>465</v>
      </c>
      <c r="B53">
        <v>32</v>
      </c>
      <c r="D53" s="2" t="s">
        <v>405</v>
      </c>
      <c r="E53">
        <v>1</v>
      </c>
    </row>
    <row r="54" spans="1:5" x14ac:dyDescent="0.3">
      <c r="A54" s="2" t="s">
        <v>496</v>
      </c>
      <c r="B54">
        <v>20</v>
      </c>
      <c r="D54" s="2" t="s">
        <v>210</v>
      </c>
      <c r="E54">
        <v>7</v>
      </c>
    </row>
    <row r="55" spans="1:5" x14ac:dyDescent="0.3">
      <c r="A55" s="2" t="s">
        <v>229</v>
      </c>
      <c r="B55">
        <v>32</v>
      </c>
      <c r="D55" s="2" t="s">
        <v>197</v>
      </c>
      <c r="E55">
        <v>3</v>
      </c>
    </row>
    <row r="56" spans="1:5" x14ac:dyDescent="0.3">
      <c r="A56" s="2" t="s">
        <v>446</v>
      </c>
      <c r="B56">
        <v>24</v>
      </c>
      <c r="D56" s="2" t="s">
        <v>501</v>
      </c>
      <c r="E56">
        <v>71</v>
      </c>
    </row>
    <row r="57" spans="1:5" x14ac:dyDescent="0.3">
      <c r="A57" s="2" t="s">
        <v>427</v>
      </c>
      <c r="B57">
        <v>24</v>
      </c>
    </row>
    <row r="58" spans="1:5" x14ac:dyDescent="0.3">
      <c r="A58" s="2" t="s">
        <v>497</v>
      </c>
      <c r="B58">
        <v>26</v>
      </c>
    </row>
    <row r="59" spans="1:5" x14ac:dyDescent="0.3">
      <c r="A59" s="2" t="s">
        <v>159</v>
      </c>
      <c r="B59">
        <v>30</v>
      </c>
    </row>
    <row r="60" spans="1:5" x14ac:dyDescent="0.3">
      <c r="A60" s="2" t="s">
        <v>335</v>
      </c>
      <c r="B60">
        <v>25</v>
      </c>
    </row>
    <row r="61" spans="1:5" x14ac:dyDescent="0.3">
      <c r="A61" s="2" t="s">
        <v>453</v>
      </c>
      <c r="B61">
        <v>30</v>
      </c>
    </row>
    <row r="62" spans="1:5" x14ac:dyDescent="0.3">
      <c r="A62" s="2" t="s">
        <v>387</v>
      </c>
      <c r="B62">
        <v>26</v>
      </c>
    </row>
    <row r="63" spans="1:5" x14ac:dyDescent="0.3">
      <c r="A63" s="2" t="s">
        <v>265</v>
      </c>
      <c r="B63">
        <v>29</v>
      </c>
    </row>
    <row r="64" spans="1:5" x14ac:dyDescent="0.3">
      <c r="A64" s="2" t="s">
        <v>110</v>
      </c>
      <c r="B64">
        <v>30</v>
      </c>
    </row>
    <row r="65" spans="1:2" x14ac:dyDescent="0.3">
      <c r="A65" s="2" t="s">
        <v>498</v>
      </c>
      <c r="B65">
        <v>25</v>
      </c>
    </row>
    <row r="66" spans="1:2" x14ac:dyDescent="0.3">
      <c r="A66" s="2" t="s">
        <v>303</v>
      </c>
      <c r="B66">
        <v>22</v>
      </c>
    </row>
    <row r="67" spans="1:2" x14ac:dyDescent="0.3">
      <c r="A67" s="2" t="s">
        <v>146</v>
      </c>
      <c r="B67">
        <v>30</v>
      </c>
    </row>
    <row r="68" spans="1:2" x14ac:dyDescent="0.3">
      <c r="A68" s="2" t="s">
        <v>178</v>
      </c>
      <c r="B68">
        <v>28</v>
      </c>
    </row>
    <row r="69" spans="1:2" x14ac:dyDescent="0.3">
      <c r="A69" s="2" t="s">
        <v>274</v>
      </c>
      <c r="B69">
        <v>28</v>
      </c>
    </row>
    <row r="70" spans="1:2" x14ac:dyDescent="0.3">
      <c r="A70" s="2" t="s">
        <v>457</v>
      </c>
      <c r="B70">
        <v>30</v>
      </c>
    </row>
    <row r="71" spans="1:2" x14ac:dyDescent="0.3">
      <c r="A71" s="2" t="s">
        <v>154</v>
      </c>
      <c r="B71">
        <v>30</v>
      </c>
    </row>
    <row r="72" spans="1:2" x14ac:dyDescent="0.3">
      <c r="A72" s="2" t="s">
        <v>397</v>
      </c>
      <c r="B72">
        <v>24</v>
      </c>
    </row>
    <row r="73" spans="1:2" x14ac:dyDescent="0.3">
      <c r="A73" s="2" t="s">
        <v>422</v>
      </c>
      <c r="B73">
        <v>24</v>
      </c>
    </row>
    <row r="74" spans="1:2" x14ac:dyDescent="0.3">
      <c r="A74" s="2" t="s">
        <v>218</v>
      </c>
      <c r="B74">
        <v>32</v>
      </c>
    </row>
    <row r="75" spans="1:2" x14ac:dyDescent="0.3">
      <c r="A75" s="2" t="s">
        <v>122</v>
      </c>
      <c r="B75">
        <v>28</v>
      </c>
    </row>
    <row r="76" spans="1:2" x14ac:dyDescent="0.3">
      <c r="A76" s="2" t="s">
        <v>499</v>
      </c>
      <c r="B76">
        <v>26</v>
      </c>
    </row>
    <row r="77" spans="1:2" x14ac:dyDescent="0.3">
      <c r="A77" s="2" t="s">
        <v>278</v>
      </c>
      <c r="B77">
        <v>20</v>
      </c>
    </row>
    <row r="78" spans="1:2" x14ac:dyDescent="0.3">
      <c r="A78" s="2" t="s">
        <v>273</v>
      </c>
      <c r="B78">
        <v>28</v>
      </c>
    </row>
    <row r="79" spans="1:2" x14ac:dyDescent="0.3">
      <c r="A79" s="2" t="s">
        <v>262</v>
      </c>
      <c r="B79">
        <v>28</v>
      </c>
    </row>
    <row r="80" spans="1:2" x14ac:dyDescent="0.3">
      <c r="A80" s="2" t="s">
        <v>140</v>
      </c>
      <c r="B80">
        <v>30</v>
      </c>
    </row>
    <row r="81" spans="1:2" x14ac:dyDescent="0.3">
      <c r="A81" s="2" t="s">
        <v>500</v>
      </c>
      <c r="B81">
        <v>30</v>
      </c>
    </row>
    <row r="82" spans="1:2" x14ac:dyDescent="0.3">
      <c r="A82" s="2" t="s">
        <v>501</v>
      </c>
      <c r="B82">
        <v>2030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9 6 b 6 5 e - 8 0 4 4 - 4 6 2 9 - a f 6 c - a 7 1 8 f 2 5 2 0 e d b "   x m l n s = " h t t p : / / s c h e m a s . m i c r o s o f t . c o m / D a t a M a s h u p " > A A A A A G A H A A B Q S w M E F A A A C A g A t k s 1 V / 5 B 4 F K n A A A A + A A A A B I A A A B D b 2 5 m a W c v U G F j a 2 F n Z S 5 4 b W y F j 0 s K w j A Y h K 9 S s m 8 e f Y j K 3 3 T h 1 o I g i N u Q x j b Y p t K k p n d z 4 Z G 8 g g W t u n M 5 w z f w z e N 2 h 3 x s m + C q e q s 7 k y G G K Q q U k V 2 p T Z W h w Z 3 C J c o 5 7 I Q 8 i 0 o F E 2 z s e r Q 6 Q 7 V z l z U h 3 n v s Y 9 z 1 F Y k o Z e R Y b P e y V q 0 I t b F O G K n Q Z 1 X + X y E O h 5 c M j z C j C V 6 k K c U x k L m F Q p s v E U 3 C m A L 5 K W E z N G 7 o F V c 2 T N g K y J y B v F / w J 1 B L A w Q U A A A I C A C 2 S z V X f w f b d q s E A A C 7 E Q A A E w A A A E Z v c m 1 1 b G F z L 1 N l Y 3 R p b 2 4 x L m 3 V m M t S 4 0 Y U h v d U 8 Q 5 d Y m O q L I o 2 Y G A m n i m N L 4 M S L H l k O V k Y V 6 q x m k E Z W S I t m U A o P 0 D W e Y I 8 Q x 6 B F 0 u f 1 u A L + m E W s w o b w 3 f 6 c s 5 3 Z L u b X E 6 L O E v Z s H z l b 7 e 3 t r f y a 6 F k x H a s Q e B / D J y + 0 3 Z 9 r z t k A y d o u 8 5 5 d 2 i x F k t k s b 3 F 9 I + v 4 s 8 y 1 a S X J Z F U e 7 0 4 k X n N + v j m w i 9 U l r N M R T I V U a Z k f t H 2 + 4 N R 6 H T 8 g A 2 7 n n P R 8 d u j f t c L / S F r 7 D c O d N w P O q 6 n N 3 z 8 2 y v R U w 5 6 z k V 7 5 A S h z 2 z 2 a e T q S S w M 3 H 5 3 G A b d z a G V d H f r Z a o 7 l q O m 1 / E t Z T W d J 4 V + v Y q T Q u n s c k 5 F h e I y k X t D m W g d Q f Z H X i u L q z M p p t d s 7 B S F i i / n h c w n 7 8 d n c a Q L m 7 x n P 7 x j h Z r L 1 S Z u e p t N h W J X 8 3 Q a P / 6 b s h u p 8 i w V S f y n i M T a R k 4 U t b N k P k t r r 2 d W Z 1 a o R J p f Z W q m 1 x X l U O t r W j s w W B u 3 s 7 S Q a T H Z X W V W 7 i Z y N t U 9 T 7 P Z p Z J s K m a X s d 5 n L a 9 A N 2 w m y 8 F 5 7 d s F 1 d m D 5 e k Z l O g w m 6 u p 3 D N / L l Y 7 6 2 f B b P t 1 / 9 / n c a G n V q 2 v N n 0 9 V 9 p y f a s X F C 0 q t b N I s k J v K J i 8 u x F p F G 9 0 p G u Y + X 3 Z m R d T f 7 E t 5 V r l A p Q d l Q N 7 t G w 7 Z S V / k 7 O b J L N 2 1 x o W x j f Z s u p V m s v F y j 3 C + x u 5 p g y W W H 9 4 L q z Q s 1 g h 7 4 o F y e y 5 7 T O n S v 2 g X 7 4 b K 6 H Q D U f n T l D l y z e l 0 3 Y 6 j 3 / 1 3 b a v B 7 l p 0 T z c o 0 z N K P o k 6 I Z d T 7 9 D K y t 4 f v + D n t 7 p s n O H v T Y w c A a M V 9 c m 3 M D 4 A O N D j I 8 w b l a x 6 + m K R + 3 Q r / p 4 q R q T 4 u b Q M z 9 w h v q T s e 9 4 z n l 1 k z I 8 0 B + e S 8 f V Q U 3 7 G E w 9 t k 8 A P b F P A T 2 1 + T 7 A f N / m H H F u 8 w b i D Z s f I H 5 g 8 0 P E D 2 1 + h P i R z Z u I N 2 2 O S u X H N k f F 8 h O b o 3 L 5 q d 1 A 9 T b 2 7 Q a q t 8 H t B q p X i + 9 D 8 Y B q 8 Y C S e I C N e M R J P O I k H n E S j z i J R 5 z E I 0 7 i E S f x i J N 4 x E k 8 4 E Y 8 4 i Q e c B L v Y v M A k 3 q A j X v A S / k o Y O y j g N G P A s Y / C p g G o I D p A A q Y F q C A 6 Q E K m C a g g O k C C J R t Q A H T B x D Q j f g R 9 g F Q 3 Q Z A q Q s A m y Y g T j 1 A n F q A O H U A c W o A 4 u Q f c d K P O N l H n O Q j T u 4 B N + o R J / O A a / E / Q / G A a v G A k n i A j X j E S T z i J B 5 x E o 8 4 i U e c x C N O 4 h E n 8 Y i T e M R J P O B G P O I k H v C m f T J 8 + h Y X 6 f 2 T 4 C E W D L A R j D g J R p w E I 0 6 C n / H F 7 v Z W n O K T 5 P o 9 b y D U 4 z 8 z q S 9 r X B 8 w 4 Z G U 6 b B g Y z f X Y / X h s Z D q 0 1 y q + x b d e + r s Q 5 w K d e / q 2 1 A R X 8 V S t e A a + l i s s 2 p Z 5 W h K 9 d l q g d R H a 5 2 Q W X W y e R M F p + e N / N B 9 t H s 3 l c n e L 5 n 6 c p l l X 2 p r Z d Z Z O k + S + s a 1 r R d P r w X / 1 Z y v 9 e R y l Y e x W 8 h Z y y q D V v 2 n O I 1 a l h l j T R b j j i j E Z C V 5 f Y n N 9 J H S / + c V 2 h O 3 8 r M w t 0 C + 0 r S / W N 4 2 V z r W h x o d Y 9 b T F 0 j 6 P 4 P p t 3 4 Q o j j 9 r F e x H i x L 3 p E X o X q 6 y f N E m D u K 9 c b 6 V u e t h c U m r z 8 o W P X 6 8 7 D L W u 9 W Q 7 7 j I f r O B 4 m m P 9 l 7 v t T K a 7 n i 2 / 8 A U E s D B B Q A A A g I A L Z L N V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t k s 1 V / 5 B 4 F K n A A A A + A A A A B I A A A A A A A A A A A A A A A A A A A A A A E N v b m Z p Z y 9 Q Y W N r Y W d l L n h t b F B L A Q I U A x Q A A A g I A L Z L N V d / B 9 t 2 q w Q A A L s R A A A T A A A A A A A A A A A A A A A A A N c A A A B G b 3 J t d W x h c y 9 T Z W N 0 a W 9 u M S 5 t U E s B A h Q D F A A A C A g A t k s 1 V w / K 6 a u k A A A A 6 Q A A A B M A A A A A A A A A A A A A A A A A s w U A A F t D b 2 5 0 Z W 5 0 X 1 R 5 c G V z X S 5 4 b W x Q S w U G A A A A A A M A A w D C A A A A i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Q A A A A A A A D D Z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a C 9 K W k 5 p e U 9 z V D R E Y 2 V p W T B x W n B G T D F S e V l X N X p a b T l 5 Y l d G e U l H R n l Z M m h w Z G 0 4 Z 1 p H V W d V R k p Q U j F K Q l R V R k R T V T l P U l Z N Z 1 V F R l N R M G x C V E V W V E F B Q U F B Q U F B Q U F B Q U F J R W N P W l d G Q m R 0 T H R Q a k d 0 M W g 1 W k t B V V E y O X V j M 1 Z z Z E d G e k l H R j F l R 2 x z Y V d G e V p Y T U F B U 0 g 4 b G s y T E k 2 e F B n T n g 2 S m p T c G 1 r V U F B Q U F B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S T 0 d S Q U 1 B Q 0 l P T k V T X 1 B B U k N J Q U x F U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9 1 c m N l L k 5 h b W U m c X V v d D s s J n F 1 b 3 Q 7 R k l D S E E m c X V v d D s s J n F 1 b 3 Q 7 R k 9 S T U F D S V x 1 M D B E M 0 4 m c X V v d D s s J n F 1 b 3 Q 7 V E l U V U x B U i Z x d W 9 0 O y w m c X V v d D t U U k l N R V N U U k U g Q U N B R F x 1 M D B D O U 1 J Q 0 8 m c X V v d D s s J n F 1 b 3 Q 7 Q 0 9 N U E V U R U 5 D S U E m c X V v d D s s J n F 1 b 3 Q 7 T k 9 N Q l J F I E R F I E x B I E N P T V B F V E V O Q 0 l B J n F 1 b 3 Q 7 L C Z x d W 9 0 O 1 J B U C A x J n F 1 b 3 Q 7 L C Z x d W 9 0 O 1 J B U C A y J n F 1 b 3 Q 7 L C Z x d W 9 0 O 1 J B U C A z J n F 1 b 3 Q 7 L C Z x d W 9 0 O 1 J B U C A 0 J n F 1 b 3 Q 7 L C Z x d W 9 0 O 1 J B U C A 1 J n F 1 b 3 Q 7 L C Z x d W 9 0 O 1 J B U C A 2 J n F 1 b 3 Q 7 L C Z x d W 9 0 O 0 l O U 1 R S V U N U T 1 I m c X V v d D s s J n F 1 b 3 Q 7 T k 9 N Q l J F I E R F I E x B I E N P T V B F V E V O Q 0 l B I D I m c X V v d D s s J n F 1 b 3 Q 7 S E 9 S Q V M g U 0 V N Q U 5 B T C Z x d W 9 0 O y w m c X V v d D t I T 1 J B U y B Q T 1 I g V F J J T U V T V F J F J n F 1 b 3 Q 7 L C Z x d W 9 0 O z Y t N 0 w m c X V v d D s s J n F 1 b 3 Q 7 N y 0 4 T C Z x d W 9 0 O y w m c X V v d D s 4 L T l M J n F 1 b 3 Q 7 L C Z x d W 9 0 O z k t M T B M J n F 1 b 3 Q 7 L C Z x d W 9 0 O z E w L T E x T C Z x d W 9 0 O y w m c X V v d D s x M S 0 x M k w m c X V v d D s s J n F 1 b 3 Q 7 M T I t M T N M J n F 1 b 3 Q 7 L C Z x d W 9 0 O z E z L T E 0 T C Z x d W 9 0 O y w m c X V v d D s x N C 0 x N U w m c X V v d D s s J n F 1 b 3 Q 7 M T U t M T Z M J n F 1 b 3 Q 7 L C Z x d W 9 0 O z E 2 L T E 3 T C Z x d W 9 0 O y w m c X V v d D s x N y 0 x O E w m c X V v d D s s J n F 1 b 3 Q 7 M T g t M T l M J n F 1 b 3 Q 7 L C Z x d W 9 0 O z E 5 L T I w T C Z x d W 9 0 O y w m c X V v d D s y M C 0 y M U w m c X V v d D s s J n F 1 b 3 Q 7 M j E t M j J M J n F 1 b 3 Q 7 L C Z x d W 9 0 O z Y t N 0 0 m c X V v d D s s J n F 1 b 3 Q 7 N y 0 4 T S Z x d W 9 0 O y w m c X V v d D s 4 L T l N J n F 1 b 3 Q 7 L C Z x d W 9 0 O z k t M T B N J n F 1 b 3 Q 7 L C Z x d W 9 0 O z E w L T E x T S Z x d W 9 0 O y w m c X V v d D s x M S 0 x M k 0 m c X V v d D s s J n F 1 b 3 Q 7 M T I t M T N N J n F 1 b 3 Q 7 L C Z x d W 9 0 O z E z L T E 0 T S Z x d W 9 0 O y w m c X V v d D s x N C 0 x N U 0 m c X V v d D s s J n F 1 b 3 Q 7 M T U t M T Z N J n F 1 b 3 Q 7 L C Z x d W 9 0 O z E 2 L T E 3 T S Z x d W 9 0 O y w m c X V v d D s x N y 0 x O E 0 m c X V v d D s s J n F 1 b 3 Q 7 M T g t M T l N J n F 1 b 3 Q 7 L C Z x d W 9 0 O z E 5 L T I w T S Z x d W 9 0 O y w m c X V v d D s y M C 0 y M U 0 m c X V v d D s s J n F 1 b 3 Q 7 M j E t M j J N J n F 1 b 3 Q 7 L C Z x d W 9 0 O z Y t N 0 1 J J n F 1 b 3 Q 7 L C Z x d W 9 0 O z c t O E 1 J J n F 1 b 3 Q 7 L C Z x d W 9 0 O z g t O U 1 J J n F 1 b 3 Q 7 L C Z x d W 9 0 O z k t M T B N S S Z x d W 9 0 O y w m c X V v d D s x M C 0 x M U 1 J J n F 1 b 3 Q 7 L C Z x d W 9 0 O z E x L T E y T U k m c X V v d D s s J n F 1 b 3 Q 7 M T I t M T N N S S Z x d W 9 0 O y w m c X V v d D s x M y 0 x N E 1 J J n F 1 b 3 Q 7 L C Z x d W 9 0 O z E 0 L T E 1 T U k m c X V v d D s s J n F 1 b 3 Q 7 M T U t M T Z N S S Z x d W 9 0 O y w m c X V v d D s x N i 0 x N 0 1 J J n F 1 b 3 Q 7 L C Z x d W 9 0 O z E 3 L T E 4 T U k m c X V v d D s s J n F 1 b 3 Q 7 M T g t M T l N S S Z x d W 9 0 O y w m c X V v d D s x O S 0 y M E 1 J J n F 1 b 3 Q 7 L C Z x d W 9 0 O z I w L T I x T U k m c X V v d D s s J n F 1 b 3 Q 7 M j E t M j J N S S Z x d W 9 0 O y w m c X V v d D s 2 L T d K J n F 1 b 3 Q 7 L C Z x d W 9 0 O z c t O E o m c X V v d D s s J n F 1 b 3 Q 7 O C 0 5 S i Z x d W 9 0 O y w m c X V v d D s 5 L T E w S i Z x d W 9 0 O y w m c X V v d D s x M C 0 x M U o m c X V v d D s s J n F 1 b 3 Q 7 M T E t M T J K J n F 1 b 3 Q 7 L C Z x d W 9 0 O z E y L T E z S i Z x d W 9 0 O y w m c X V v d D s x M y 0 x N E o m c X V v d D s s J n F 1 b 3 Q 7 M T Q t M T V K J n F 1 b 3 Q 7 L C Z x d W 9 0 O z E 1 L T E 2 S i Z x d W 9 0 O y w m c X V v d D s x N i 0 x N 0 o m c X V v d D s s J n F 1 b 3 Q 7 M T c t M T h K J n F 1 b 3 Q 7 L C Z x d W 9 0 O z E 4 L T E 5 S i Z x d W 9 0 O y w m c X V v d D s x O S 0 y M E o m c X V v d D s s J n F 1 b 3 Q 7 M j A t M j F K J n F 1 b 3 Q 7 L C Z x d W 9 0 O z I x L T I y S i Z x d W 9 0 O y w m c X V v d D s 2 L T d W J n F 1 b 3 Q 7 L C Z x d W 9 0 O z c t O F Y m c X V v d D s s J n F 1 b 3 Q 7 O C 0 5 V i Z x d W 9 0 O y w m c X V v d D s 5 L T E w V i Z x d W 9 0 O y w m c X V v d D s x M C 0 x M V Y m c X V v d D s s J n F 1 b 3 Q 7 M T E t M T J W J n F 1 b 3 Q 7 L C Z x d W 9 0 O z E y L T E z V i Z x d W 9 0 O y w m c X V v d D s x M y 0 x N F Y m c X V v d D s s J n F 1 b 3 Q 7 M T Q t M T V W J n F 1 b 3 Q 7 L C Z x d W 9 0 O z E 1 L T E 2 V i Z x d W 9 0 O y w m c X V v d D s x N i 0 x N 1 Y m c X V v d D s s J n F 1 b 3 Q 7 M T c t M T h W J n F 1 b 3 Q 7 L C Z x d W 9 0 O z E 4 L T E 5 V i Z x d W 9 0 O y w m c X V v d D s x O S 0 y M F Y m c X V v d D s s J n F 1 b 3 Q 7 M j A t M j F W J n F 1 b 3 Q 7 L C Z x d W 9 0 O z I x L T I y V i Z x d W 9 0 O y w m c X V v d D s 2 L T h T J n F 1 b 3 Q 7 L C Z x d W 9 0 O z g t O V M m c X V v d D s s J n F 1 b 3 Q 7 O S 0 x M F M m c X V v d D s s J n F 1 b 3 Q 7 M T A t M T F T J n F 1 b 3 Q 7 L C Z x d W 9 0 O z E x L T E y U y Z x d W 9 0 O y w m c X V v d D s x M i 0 x M 1 M m c X V v d D s s J n F 1 b 3 Q 7 M T M t M T R T J n F 1 b 3 Q 7 X S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T G F z d F V w Z G F 0 Z W Q i I F Z h b H V l P S J k M j A y M y 0 w O S 0 y M V Q x N D o y O T o z O S 4 w M j I w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d k O T Q y Z G Y y L W Z h O T k t N D R j Z C 1 h N W U 3 L T Y y Z D U 1 N T c 5 Y m N j M S I g L z 4 8 R W 5 0 c n k g V H l w Z T 0 i U m V s Y X R p b 2 5 z a G l w S W 5 m b 0 N v b n R h a W 5 l c i I g V m F s d W U 9 I n N 7 J n F 1 b 3 Q 7 Y 2 9 s d W 1 u Q 2 9 1 b n Q m c X V v d D s 6 M T A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H U k F N Q U N J T 0 5 F U y B Q Q V J D S U F M R V M v Q X V 0 b 1 J l b W 9 2 Z W R D b 2 x 1 b W 5 z M S 5 7 U 2 9 1 c m N l L k 5 h b W U s M H 0 m c X V v d D s s J n F 1 b 3 Q 7 U 2 V j d G l v b j E v U F J P R 1 J B T U F D S U 9 O R V M g U E F S Q 0 l B T E V T L 0 F 1 d G 9 S Z W 1 v d m V k Q 2 9 s d W 1 u c z E u e 0 Z J Q 0 h B L D F 9 J n F 1 b 3 Q 7 L C Z x d W 9 0 O 1 N l Y 3 R p b 2 4 x L 1 B S T 0 d S Q U 1 B Q 0 l P T k V T I F B B U k N J Q U x F U y 9 B d X R v U m V t b 3 Z l Z E N v b H V t b n M x L n t G T 1 J N Q U N J X H U w M E Q z T i w y f S Z x d W 9 0 O y w m c X V v d D t T Z W N 0 a W 9 u M S 9 Q U k 9 H U k F N Q U N J T 0 5 F U y B Q Q V J D S U F M R V M v Q X V 0 b 1 J l b W 9 2 Z W R D b 2 x 1 b W 5 z M S 5 7 V E l U V U x B U i w z f S Z x d W 9 0 O y w m c X V v d D t T Z W N 0 a W 9 u M S 9 Q U k 9 H U k F N Q U N J T 0 5 F U y B Q Q V J D S U F M R V M v Q X V 0 b 1 J l b W 9 2 Z W R D b 2 x 1 b W 5 z M S 5 7 V F J J T U V T V F J F I E F D Q U R c d T A w Q z l N S U N P L D R 9 J n F 1 b 3 Q 7 L C Z x d W 9 0 O 1 N l Y 3 R p b 2 4 x L 1 B S T 0 d S Q U 1 B Q 0 l P T k V T I F B B U k N J Q U x F U y 9 B d X R v U m V t b 3 Z l Z E N v b H V t b n M x L n t D T 0 1 Q R V R F T k N J Q S w 1 f S Z x d W 9 0 O y w m c X V v d D t T Z W N 0 a W 9 u M S 9 Q U k 9 H U k F N Q U N J T 0 5 F U y B Q Q V J D S U F M R V M v Q X V 0 b 1 J l b W 9 2 Z W R D b 2 x 1 b W 5 z M S 5 7 T k 9 N Q l J F I E R F I E x B I E N P T V B F V E V O Q 0 l B L D Z 9 J n F 1 b 3 Q 7 L C Z x d W 9 0 O 1 N l Y 3 R p b 2 4 x L 1 B S T 0 d S Q U 1 B Q 0 l P T k V T I F B B U k N J Q U x F U y 9 B d X R v U m V t b 3 Z l Z E N v b H V t b n M x L n t S Q V A g M S w 3 f S Z x d W 9 0 O y w m c X V v d D t T Z W N 0 a W 9 u M S 9 Q U k 9 H U k F N Q U N J T 0 5 F U y B Q Q V J D S U F M R V M v Q X V 0 b 1 J l b W 9 2 Z W R D b 2 x 1 b W 5 z M S 5 7 U k F Q I D I s O H 0 m c X V v d D s s J n F 1 b 3 Q 7 U 2 V j d G l v b j E v U F J P R 1 J B T U F D S U 9 O R V M g U E F S Q 0 l B T E V T L 0 F 1 d G 9 S Z W 1 v d m V k Q 2 9 s d W 1 u c z E u e 1 J B U C A z L D l 9 J n F 1 b 3 Q 7 L C Z x d W 9 0 O 1 N l Y 3 R p b 2 4 x L 1 B S T 0 d S Q U 1 B Q 0 l P T k V T I F B B U k N J Q U x F U y 9 B d X R v U m V t b 3 Z l Z E N v b H V t b n M x L n t S Q V A g N C w x M H 0 m c X V v d D s s J n F 1 b 3 Q 7 U 2 V j d G l v b j E v U F J P R 1 J B T U F D S U 9 O R V M g U E F S Q 0 l B T E V T L 0 F 1 d G 9 S Z W 1 v d m V k Q 2 9 s d W 1 u c z E u e 1 J B U C A 1 L D E x f S Z x d W 9 0 O y w m c X V v d D t T Z W N 0 a W 9 u M S 9 Q U k 9 H U k F N Q U N J T 0 5 F U y B Q Q V J D S U F M R V M v Q X V 0 b 1 J l b W 9 2 Z W R D b 2 x 1 b W 5 z M S 5 7 U k F Q I D Y s M T J 9 J n F 1 b 3 Q 7 L C Z x d W 9 0 O 1 N l Y 3 R p b 2 4 x L 1 B S T 0 d S Q U 1 B Q 0 l P T k V T I F B B U k N J Q U x F U y 9 B d X R v U m V t b 3 Z l Z E N v b H V t b n M x L n t J T l N U U l V D V E 9 S L D E z f S Z x d W 9 0 O y w m c X V v d D t T Z W N 0 a W 9 u M S 9 Q U k 9 H U k F N Q U N J T 0 5 F U y B Q Q V J D S U F M R V M v Q X V 0 b 1 J l b W 9 2 Z W R D b 2 x 1 b W 5 z M S 5 7 T k 9 N Q l J F I E R F I E x B I E N P T V B F V E V O Q 0 l B I D I s M T R 9 J n F 1 b 3 Q 7 L C Z x d W 9 0 O 1 N l Y 3 R p b 2 4 x L 1 B S T 0 d S Q U 1 B Q 0 l P T k V T I F B B U k N J Q U x F U y 9 B d X R v U m V t b 3 Z l Z E N v b H V t b n M x L n t I T 1 J B U y B T R U 1 B T k F M L D E 1 f S Z x d W 9 0 O y w m c X V v d D t T Z W N 0 a W 9 u M S 9 Q U k 9 H U k F N Q U N J T 0 5 F U y B Q Q V J D S U F M R V M v Q X V 0 b 1 J l b W 9 2 Z W R D b 2 x 1 b W 5 z M S 5 7 S E 9 S Q V M g U E 9 S I F R S S U 1 F U 1 R S R S w x N n 0 m c X V v d D s s J n F 1 b 3 Q 7 U 2 V j d G l v b j E v U F J P R 1 J B T U F D S U 9 O R V M g U E F S Q 0 l B T E V T L 0 F 1 d G 9 S Z W 1 v d m V k Q 2 9 s d W 1 u c z E u e z Y t N 0 w s M T d 9 J n F 1 b 3 Q 7 L C Z x d W 9 0 O 1 N l Y 3 R p b 2 4 x L 1 B S T 0 d S Q U 1 B Q 0 l P T k V T I F B B U k N J Q U x F U y 9 B d X R v U m V t b 3 Z l Z E N v b H V t b n M x L n s 3 L T h M L D E 4 f S Z x d W 9 0 O y w m c X V v d D t T Z W N 0 a W 9 u M S 9 Q U k 9 H U k F N Q U N J T 0 5 F U y B Q Q V J D S U F M R V M v Q X V 0 b 1 J l b W 9 2 Z W R D b 2 x 1 b W 5 z M S 5 7 O C 0 5 T C w x O X 0 m c X V v d D s s J n F 1 b 3 Q 7 U 2 V j d G l v b j E v U F J P R 1 J B T U F D S U 9 O R V M g U E F S Q 0 l B T E V T L 0 F 1 d G 9 S Z W 1 v d m V k Q 2 9 s d W 1 u c z E u e z k t M T B M L D I w f S Z x d W 9 0 O y w m c X V v d D t T Z W N 0 a W 9 u M S 9 Q U k 9 H U k F N Q U N J T 0 5 F U y B Q Q V J D S U F M R V M v Q X V 0 b 1 J l b W 9 2 Z W R D b 2 x 1 b W 5 z M S 5 7 M T A t M T F M L D I x f S Z x d W 9 0 O y w m c X V v d D t T Z W N 0 a W 9 u M S 9 Q U k 9 H U k F N Q U N J T 0 5 F U y B Q Q V J D S U F M R V M v Q X V 0 b 1 J l b W 9 2 Z W R D b 2 x 1 b W 5 z M S 5 7 M T E t M T J M L D I y f S Z x d W 9 0 O y w m c X V v d D t T Z W N 0 a W 9 u M S 9 Q U k 9 H U k F N Q U N J T 0 5 F U y B Q Q V J D S U F M R V M v Q X V 0 b 1 J l b W 9 2 Z W R D b 2 x 1 b W 5 z M S 5 7 M T I t M T N M L D I z f S Z x d W 9 0 O y w m c X V v d D t T Z W N 0 a W 9 u M S 9 Q U k 9 H U k F N Q U N J T 0 5 F U y B Q Q V J D S U F M R V M v Q X V 0 b 1 J l b W 9 2 Z W R D b 2 x 1 b W 5 z M S 5 7 M T M t M T R M L D I 0 f S Z x d W 9 0 O y w m c X V v d D t T Z W N 0 a W 9 u M S 9 Q U k 9 H U k F N Q U N J T 0 5 F U y B Q Q V J D S U F M R V M v Q X V 0 b 1 J l b W 9 2 Z W R D b 2 x 1 b W 5 z M S 5 7 M T Q t M T V M L D I 1 f S Z x d W 9 0 O y w m c X V v d D t T Z W N 0 a W 9 u M S 9 Q U k 9 H U k F N Q U N J T 0 5 F U y B Q Q V J D S U F M R V M v Q X V 0 b 1 J l b W 9 2 Z W R D b 2 x 1 b W 5 z M S 5 7 M T U t M T Z M L D I 2 f S Z x d W 9 0 O y w m c X V v d D t T Z W N 0 a W 9 u M S 9 Q U k 9 H U k F N Q U N J T 0 5 F U y B Q Q V J D S U F M R V M v Q X V 0 b 1 J l b W 9 2 Z W R D b 2 x 1 b W 5 z M S 5 7 M T Y t M T d M L D I 3 f S Z x d W 9 0 O y w m c X V v d D t T Z W N 0 a W 9 u M S 9 Q U k 9 H U k F N Q U N J T 0 5 F U y B Q Q V J D S U F M R V M v Q X V 0 b 1 J l b W 9 2 Z W R D b 2 x 1 b W 5 z M S 5 7 M T c t M T h M L D I 4 f S Z x d W 9 0 O y w m c X V v d D t T Z W N 0 a W 9 u M S 9 Q U k 9 H U k F N Q U N J T 0 5 F U y B Q Q V J D S U F M R V M v Q X V 0 b 1 J l b W 9 2 Z W R D b 2 x 1 b W 5 z M S 5 7 M T g t M T l M L D I 5 f S Z x d W 9 0 O y w m c X V v d D t T Z W N 0 a W 9 u M S 9 Q U k 9 H U k F N Q U N J T 0 5 F U y B Q Q V J D S U F M R V M v Q X V 0 b 1 J l b W 9 2 Z W R D b 2 x 1 b W 5 z M S 5 7 M T k t M j B M L D M w f S Z x d W 9 0 O y w m c X V v d D t T Z W N 0 a W 9 u M S 9 Q U k 9 H U k F N Q U N J T 0 5 F U y B Q Q V J D S U F M R V M v Q X V 0 b 1 J l b W 9 2 Z W R D b 2 x 1 b W 5 z M S 5 7 M j A t M j F M L D M x f S Z x d W 9 0 O y w m c X V v d D t T Z W N 0 a W 9 u M S 9 Q U k 9 H U k F N Q U N J T 0 5 F U y B Q Q V J D S U F M R V M v Q X V 0 b 1 J l b W 9 2 Z W R D b 2 x 1 b W 5 z M S 5 7 M j E t M j J M L D M y f S Z x d W 9 0 O y w m c X V v d D t T Z W N 0 a W 9 u M S 9 Q U k 9 H U k F N Q U N J T 0 5 F U y B Q Q V J D S U F M R V M v Q X V 0 b 1 J l b W 9 2 Z W R D b 2 x 1 b W 5 z M S 5 7 N i 0 3 T S w z M 3 0 m c X V v d D s s J n F 1 b 3 Q 7 U 2 V j d G l v b j E v U F J P R 1 J B T U F D S U 9 O R V M g U E F S Q 0 l B T E V T L 0 F 1 d G 9 S Z W 1 v d m V k Q 2 9 s d W 1 u c z E u e z c t O E 0 s M z R 9 J n F 1 b 3 Q 7 L C Z x d W 9 0 O 1 N l Y 3 R p b 2 4 x L 1 B S T 0 d S Q U 1 B Q 0 l P T k V T I F B B U k N J Q U x F U y 9 B d X R v U m V t b 3 Z l Z E N v b H V t b n M x L n s 4 L T l N L D M 1 f S Z x d W 9 0 O y w m c X V v d D t T Z W N 0 a W 9 u M S 9 Q U k 9 H U k F N Q U N J T 0 5 F U y B Q Q V J D S U F M R V M v Q X V 0 b 1 J l b W 9 2 Z W R D b 2 x 1 b W 5 z M S 5 7 O S 0 x M E 0 s M z Z 9 J n F 1 b 3 Q 7 L C Z x d W 9 0 O 1 N l Y 3 R p b 2 4 x L 1 B S T 0 d S Q U 1 B Q 0 l P T k V T I F B B U k N J Q U x F U y 9 B d X R v U m V t b 3 Z l Z E N v b H V t b n M x L n s x M C 0 x M U 0 s M z d 9 J n F 1 b 3 Q 7 L C Z x d W 9 0 O 1 N l Y 3 R p b 2 4 x L 1 B S T 0 d S Q U 1 B Q 0 l P T k V T I F B B U k N J Q U x F U y 9 B d X R v U m V t b 3 Z l Z E N v b H V t b n M x L n s x M S 0 x M k 0 s M z h 9 J n F 1 b 3 Q 7 L C Z x d W 9 0 O 1 N l Y 3 R p b 2 4 x L 1 B S T 0 d S Q U 1 B Q 0 l P T k V T I F B B U k N J Q U x F U y 9 B d X R v U m V t b 3 Z l Z E N v b H V t b n M x L n s x M i 0 x M 0 0 s M z l 9 J n F 1 b 3 Q 7 L C Z x d W 9 0 O 1 N l Y 3 R p b 2 4 x L 1 B S T 0 d S Q U 1 B Q 0 l P T k V T I F B B U k N J Q U x F U y 9 B d X R v U m V t b 3 Z l Z E N v b H V t b n M x L n s x M y 0 x N E 0 s N D B 9 J n F 1 b 3 Q 7 L C Z x d W 9 0 O 1 N l Y 3 R p b 2 4 x L 1 B S T 0 d S Q U 1 B Q 0 l P T k V T I F B B U k N J Q U x F U y 9 B d X R v U m V t b 3 Z l Z E N v b H V t b n M x L n s x N C 0 x N U 0 s N D F 9 J n F 1 b 3 Q 7 L C Z x d W 9 0 O 1 N l Y 3 R p b 2 4 x L 1 B S T 0 d S Q U 1 B Q 0 l P T k V T I F B B U k N J Q U x F U y 9 B d X R v U m V t b 3 Z l Z E N v b H V t b n M x L n s x N S 0 x N k 0 s N D J 9 J n F 1 b 3 Q 7 L C Z x d W 9 0 O 1 N l Y 3 R p b 2 4 x L 1 B S T 0 d S Q U 1 B Q 0 l P T k V T I F B B U k N J Q U x F U y 9 B d X R v U m V t b 3 Z l Z E N v b H V t b n M x L n s x N i 0 x N 0 0 s N D N 9 J n F 1 b 3 Q 7 L C Z x d W 9 0 O 1 N l Y 3 R p b 2 4 x L 1 B S T 0 d S Q U 1 B Q 0 l P T k V T I F B B U k N J Q U x F U y 9 B d X R v U m V t b 3 Z l Z E N v b H V t b n M x L n s x N y 0 x O E 0 s N D R 9 J n F 1 b 3 Q 7 L C Z x d W 9 0 O 1 N l Y 3 R p b 2 4 x L 1 B S T 0 d S Q U 1 B Q 0 l P T k V T I F B B U k N J Q U x F U y 9 B d X R v U m V t b 3 Z l Z E N v b H V t b n M x L n s x O C 0 x O U 0 s N D V 9 J n F 1 b 3 Q 7 L C Z x d W 9 0 O 1 N l Y 3 R p b 2 4 x L 1 B S T 0 d S Q U 1 B Q 0 l P T k V T I F B B U k N J Q U x F U y 9 B d X R v U m V t b 3 Z l Z E N v b H V t b n M x L n s x O S 0 y M E 0 s N D Z 9 J n F 1 b 3 Q 7 L C Z x d W 9 0 O 1 N l Y 3 R p b 2 4 x L 1 B S T 0 d S Q U 1 B Q 0 l P T k V T I F B B U k N J Q U x F U y 9 B d X R v U m V t b 3 Z l Z E N v b H V t b n M x L n s y M C 0 y M U 0 s N D d 9 J n F 1 b 3 Q 7 L C Z x d W 9 0 O 1 N l Y 3 R p b 2 4 x L 1 B S T 0 d S Q U 1 B Q 0 l P T k V T I F B B U k N J Q U x F U y 9 B d X R v U m V t b 3 Z l Z E N v b H V t b n M x L n s y M S 0 y M k 0 s N D h 9 J n F 1 b 3 Q 7 L C Z x d W 9 0 O 1 N l Y 3 R p b 2 4 x L 1 B S T 0 d S Q U 1 B Q 0 l P T k V T I F B B U k N J Q U x F U y 9 B d X R v U m V t b 3 Z l Z E N v b H V t b n M x L n s 2 L T d N S S w 0 O X 0 m c X V v d D s s J n F 1 b 3 Q 7 U 2 V j d G l v b j E v U F J P R 1 J B T U F D S U 9 O R V M g U E F S Q 0 l B T E V T L 0 F 1 d G 9 S Z W 1 v d m V k Q 2 9 s d W 1 u c z E u e z c t O E 1 J L D U w f S Z x d W 9 0 O y w m c X V v d D t T Z W N 0 a W 9 u M S 9 Q U k 9 H U k F N Q U N J T 0 5 F U y B Q Q V J D S U F M R V M v Q X V 0 b 1 J l b W 9 2 Z W R D b 2 x 1 b W 5 z M S 5 7 O C 0 5 T U k s N T F 9 J n F 1 b 3 Q 7 L C Z x d W 9 0 O 1 N l Y 3 R p b 2 4 x L 1 B S T 0 d S Q U 1 B Q 0 l P T k V T I F B B U k N J Q U x F U y 9 B d X R v U m V t b 3 Z l Z E N v b H V t b n M x L n s 5 L T E w T U k s N T J 9 J n F 1 b 3 Q 7 L C Z x d W 9 0 O 1 N l Y 3 R p b 2 4 x L 1 B S T 0 d S Q U 1 B Q 0 l P T k V T I F B B U k N J Q U x F U y 9 B d X R v U m V t b 3 Z l Z E N v b H V t b n M x L n s x M C 0 x M U 1 J L D U z f S Z x d W 9 0 O y w m c X V v d D t T Z W N 0 a W 9 u M S 9 Q U k 9 H U k F N Q U N J T 0 5 F U y B Q Q V J D S U F M R V M v Q X V 0 b 1 J l b W 9 2 Z W R D b 2 x 1 b W 5 z M S 5 7 M T E t M T J N S S w 1 N H 0 m c X V v d D s s J n F 1 b 3 Q 7 U 2 V j d G l v b j E v U F J P R 1 J B T U F D S U 9 O R V M g U E F S Q 0 l B T E V T L 0 F 1 d G 9 S Z W 1 v d m V k Q 2 9 s d W 1 u c z E u e z E y L T E z T U k s N T V 9 J n F 1 b 3 Q 7 L C Z x d W 9 0 O 1 N l Y 3 R p b 2 4 x L 1 B S T 0 d S Q U 1 B Q 0 l P T k V T I F B B U k N J Q U x F U y 9 B d X R v U m V t b 3 Z l Z E N v b H V t b n M x L n s x M y 0 x N E 1 J L D U 2 f S Z x d W 9 0 O y w m c X V v d D t T Z W N 0 a W 9 u M S 9 Q U k 9 H U k F N Q U N J T 0 5 F U y B Q Q V J D S U F M R V M v Q X V 0 b 1 J l b W 9 2 Z W R D b 2 x 1 b W 5 z M S 5 7 M T Q t M T V N S S w 1 N 3 0 m c X V v d D s s J n F 1 b 3 Q 7 U 2 V j d G l v b j E v U F J P R 1 J B T U F D S U 9 O R V M g U E F S Q 0 l B T E V T L 0 F 1 d G 9 S Z W 1 v d m V k Q 2 9 s d W 1 u c z E u e z E 1 L T E 2 T U k s N T h 9 J n F 1 b 3 Q 7 L C Z x d W 9 0 O 1 N l Y 3 R p b 2 4 x L 1 B S T 0 d S Q U 1 B Q 0 l P T k V T I F B B U k N J Q U x F U y 9 B d X R v U m V t b 3 Z l Z E N v b H V t b n M x L n s x N i 0 x N 0 1 J L D U 5 f S Z x d W 9 0 O y w m c X V v d D t T Z W N 0 a W 9 u M S 9 Q U k 9 H U k F N Q U N J T 0 5 F U y B Q Q V J D S U F M R V M v Q X V 0 b 1 J l b W 9 2 Z W R D b 2 x 1 b W 5 z M S 5 7 M T c t M T h N S S w 2 M H 0 m c X V v d D s s J n F 1 b 3 Q 7 U 2 V j d G l v b j E v U F J P R 1 J B T U F D S U 9 O R V M g U E F S Q 0 l B T E V T L 0 F 1 d G 9 S Z W 1 v d m V k Q 2 9 s d W 1 u c z E u e z E 4 L T E 5 T U k s N j F 9 J n F 1 b 3 Q 7 L C Z x d W 9 0 O 1 N l Y 3 R p b 2 4 x L 1 B S T 0 d S Q U 1 B Q 0 l P T k V T I F B B U k N J Q U x F U y 9 B d X R v U m V t b 3 Z l Z E N v b H V t b n M x L n s x O S 0 y M E 1 J L D Y y f S Z x d W 9 0 O y w m c X V v d D t T Z W N 0 a W 9 u M S 9 Q U k 9 H U k F N Q U N J T 0 5 F U y B Q Q V J D S U F M R V M v Q X V 0 b 1 J l b W 9 2 Z W R D b 2 x 1 b W 5 z M S 5 7 M j A t M j F N S S w 2 M 3 0 m c X V v d D s s J n F 1 b 3 Q 7 U 2 V j d G l v b j E v U F J P R 1 J B T U F D S U 9 O R V M g U E F S Q 0 l B T E V T L 0 F 1 d G 9 S Z W 1 v d m V k Q 2 9 s d W 1 u c z E u e z I x L T I y T U k s N j R 9 J n F 1 b 3 Q 7 L C Z x d W 9 0 O 1 N l Y 3 R p b 2 4 x L 1 B S T 0 d S Q U 1 B Q 0 l P T k V T I F B B U k N J Q U x F U y 9 B d X R v U m V t b 3 Z l Z E N v b H V t b n M x L n s 2 L T d K L D Y 1 f S Z x d W 9 0 O y w m c X V v d D t T Z W N 0 a W 9 u M S 9 Q U k 9 H U k F N Q U N J T 0 5 F U y B Q Q V J D S U F M R V M v Q X V 0 b 1 J l b W 9 2 Z W R D b 2 x 1 b W 5 z M S 5 7 N y 0 4 S i w 2 N n 0 m c X V v d D s s J n F 1 b 3 Q 7 U 2 V j d G l v b j E v U F J P R 1 J B T U F D S U 9 O R V M g U E F S Q 0 l B T E V T L 0 F 1 d G 9 S Z W 1 v d m V k Q 2 9 s d W 1 u c z E u e z g t O U o s N j d 9 J n F 1 b 3 Q 7 L C Z x d W 9 0 O 1 N l Y 3 R p b 2 4 x L 1 B S T 0 d S Q U 1 B Q 0 l P T k V T I F B B U k N J Q U x F U y 9 B d X R v U m V t b 3 Z l Z E N v b H V t b n M x L n s 5 L T E w S i w 2 O H 0 m c X V v d D s s J n F 1 b 3 Q 7 U 2 V j d G l v b j E v U F J P R 1 J B T U F D S U 9 O R V M g U E F S Q 0 l B T E V T L 0 F 1 d G 9 S Z W 1 v d m V k Q 2 9 s d W 1 u c z E u e z E w L T E x S i w 2 O X 0 m c X V v d D s s J n F 1 b 3 Q 7 U 2 V j d G l v b j E v U F J P R 1 J B T U F D S U 9 O R V M g U E F S Q 0 l B T E V T L 0 F 1 d G 9 S Z W 1 v d m V k Q 2 9 s d W 1 u c z E u e z E x L T E y S i w 3 M H 0 m c X V v d D s s J n F 1 b 3 Q 7 U 2 V j d G l v b j E v U F J P R 1 J B T U F D S U 9 O R V M g U E F S Q 0 l B T E V T L 0 F 1 d G 9 S Z W 1 v d m V k Q 2 9 s d W 1 u c z E u e z E y L T E z S i w 3 M X 0 m c X V v d D s s J n F 1 b 3 Q 7 U 2 V j d G l v b j E v U F J P R 1 J B T U F D S U 9 O R V M g U E F S Q 0 l B T E V T L 0 F 1 d G 9 S Z W 1 v d m V k Q 2 9 s d W 1 u c z E u e z E z L T E 0 S i w 3 M n 0 m c X V v d D s s J n F 1 b 3 Q 7 U 2 V j d G l v b j E v U F J P R 1 J B T U F D S U 9 O R V M g U E F S Q 0 l B T E V T L 0 F 1 d G 9 S Z W 1 v d m V k Q 2 9 s d W 1 u c z E u e z E 0 L T E 1 S i w 3 M 3 0 m c X V v d D s s J n F 1 b 3 Q 7 U 2 V j d G l v b j E v U F J P R 1 J B T U F D S U 9 O R V M g U E F S Q 0 l B T E V T L 0 F 1 d G 9 S Z W 1 v d m V k Q 2 9 s d W 1 u c z E u e z E 1 L T E 2 S i w 3 N H 0 m c X V v d D s s J n F 1 b 3 Q 7 U 2 V j d G l v b j E v U F J P R 1 J B T U F D S U 9 O R V M g U E F S Q 0 l B T E V T L 0 F 1 d G 9 S Z W 1 v d m V k Q 2 9 s d W 1 u c z E u e z E 2 L T E 3 S i w 3 N X 0 m c X V v d D s s J n F 1 b 3 Q 7 U 2 V j d G l v b j E v U F J P R 1 J B T U F D S U 9 O R V M g U E F S Q 0 l B T E V T L 0 F 1 d G 9 S Z W 1 v d m V k Q 2 9 s d W 1 u c z E u e z E 3 L T E 4 S i w 3 N n 0 m c X V v d D s s J n F 1 b 3 Q 7 U 2 V j d G l v b j E v U F J P R 1 J B T U F D S U 9 O R V M g U E F S Q 0 l B T E V T L 0 F 1 d G 9 S Z W 1 v d m V k Q 2 9 s d W 1 u c z E u e z E 4 L T E 5 S i w 3 N 3 0 m c X V v d D s s J n F 1 b 3 Q 7 U 2 V j d G l v b j E v U F J P R 1 J B T U F D S U 9 O R V M g U E F S Q 0 l B T E V T L 0 F 1 d G 9 S Z W 1 v d m V k Q 2 9 s d W 1 u c z E u e z E 5 L T I w S i w 3 O H 0 m c X V v d D s s J n F 1 b 3 Q 7 U 2 V j d G l v b j E v U F J P R 1 J B T U F D S U 9 O R V M g U E F S Q 0 l B T E V T L 0 F 1 d G 9 S Z W 1 v d m V k Q 2 9 s d W 1 u c z E u e z I w L T I x S i w 3 O X 0 m c X V v d D s s J n F 1 b 3 Q 7 U 2 V j d G l v b j E v U F J P R 1 J B T U F D S U 9 O R V M g U E F S Q 0 l B T E V T L 0 F 1 d G 9 S Z W 1 v d m V k Q 2 9 s d W 1 u c z E u e z I x L T I y S i w 4 M H 0 m c X V v d D s s J n F 1 b 3 Q 7 U 2 V j d G l v b j E v U F J P R 1 J B T U F D S U 9 O R V M g U E F S Q 0 l B T E V T L 0 F 1 d G 9 S Z W 1 v d m V k Q 2 9 s d W 1 u c z E u e z Y t N 1 Y s O D F 9 J n F 1 b 3 Q 7 L C Z x d W 9 0 O 1 N l Y 3 R p b 2 4 x L 1 B S T 0 d S Q U 1 B Q 0 l P T k V T I F B B U k N J Q U x F U y 9 B d X R v U m V t b 3 Z l Z E N v b H V t b n M x L n s 3 L T h W L D g y f S Z x d W 9 0 O y w m c X V v d D t T Z W N 0 a W 9 u M S 9 Q U k 9 H U k F N Q U N J T 0 5 F U y B Q Q V J D S U F M R V M v Q X V 0 b 1 J l b W 9 2 Z W R D b 2 x 1 b W 5 z M S 5 7 O C 0 5 V i w 4 M 3 0 m c X V v d D s s J n F 1 b 3 Q 7 U 2 V j d G l v b j E v U F J P R 1 J B T U F D S U 9 O R V M g U E F S Q 0 l B T E V T L 0 F 1 d G 9 S Z W 1 v d m V k Q 2 9 s d W 1 u c z E u e z k t M T B W L D g 0 f S Z x d W 9 0 O y w m c X V v d D t T Z W N 0 a W 9 u M S 9 Q U k 9 H U k F N Q U N J T 0 5 F U y B Q Q V J D S U F M R V M v Q X V 0 b 1 J l b W 9 2 Z W R D b 2 x 1 b W 5 z M S 5 7 M T A t M T F W L D g 1 f S Z x d W 9 0 O y w m c X V v d D t T Z W N 0 a W 9 u M S 9 Q U k 9 H U k F N Q U N J T 0 5 F U y B Q Q V J D S U F M R V M v Q X V 0 b 1 J l b W 9 2 Z W R D b 2 x 1 b W 5 z M S 5 7 M T E t M T J W L D g 2 f S Z x d W 9 0 O y w m c X V v d D t T Z W N 0 a W 9 u M S 9 Q U k 9 H U k F N Q U N J T 0 5 F U y B Q Q V J D S U F M R V M v Q X V 0 b 1 J l b W 9 2 Z W R D b 2 x 1 b W 5 z M S 5 7 M T I t M T N W L D g 3 f S Z x d W 9 0 O y w m c X V v d D t T Z W N 0 a W 9 u M S 9 Q U k 9 H U k F N Q U N J T 0 5 F U y B Q Q V J D S U F M R V M v Q X V 0 b 1 J l b W 9 2 Z W R D b 2 x 1 b W 5 z M S 5 7 M T M t M T R W L D g 4 f S Z x d W 9 0 O y w m c X V v d D t T Z W N 0 a W 9 u M S 9 Q U k 9 H U k F N Q U N J T 0 5 F U y B Q Q V J D S U F M R V M v Q X V 0 b 1 J l b W 9 2 Z W R D b 2 x 1 b W 5 z M S 5 7 M T Q t M T V W L D g 5 f S Z x d W 9 0 O y w m c X V v d D t T Z W N 0 a W 9 u M S 9 Q U k 9 H U k F N Q U N J T 0 5 F U y B Q Q V J D S U F M R V M v Q X V 0 b 1 J l b W 9 2 Z W R D b 2 x 1 b W 5 z M S 5 7 M T U t M T Z W L D k w f S Z x d W 9 0 O y w m c X V v d D t T Z W N 0 a W 9 u M S 9 Q U k 9 H U k F N Q U N J T 0 5 F U y B Q Q V J D S U F M R V M v Q X V 0 b 1 J l b W 9 2 Z W R D b 2 x 1 b W 5 z M S 5 7 M T Y t M T d W L D k x f S Z x d W 9 0 O y w m c X V v d D t T Z W N 0 a W 9 u M S 9 Q U k 9 H U k F N Q U N J T 0 5 F U y B Q Q V J D S U F M R V M v Q X V 0 b 1 J l b W 9 2 Z W R D b 2 x 1 b W 5 z M S 5 7 M T c t M T h W L D k y f S Z x d W 9 0 O y w m c X V v d D t T Z W N 0 a W 9 u M S 9 Q U k 9 H U k F N Q U N J T 0 5 F U y B Q Q V J D S U F M R V M v Q X V 0 b 1 J l b W 9 2 Z W R D b 2 x 1 b W 5 z M S 5 7 M T g t M T l W L D k z f S Z x d W 9 0 O y w m c X V v d D t T Z W N 0 a W 9 u M S 9 Q U k 9 H U k F N Q U N J T 0 5 F U y B Q Q V J D S U F M R V M v Q X V 0 b 1 J l b W 9 2 Z W R D b 2 x 1 b W 5 z M S 5 7 M T k t M j B W L D k 0 f S Z x d W 9 0 O y w m c X V v d D t T Z W N 0 a W 9 u M S 9 Q U k 9 H U k F N Q U N J T 0 5 F U y B Q Q V J D S U F M R V M v Q X V 0 b 1 J l b W 9 2 Z W R D b 2 x 1 b W 5 z M S 5 7 M j A t M j F W L D k 1 f S Z x d W 9 0 O y w m c X V v d D t T Z W N 0 a W 9 u M S 9 Q U k 9 H U k F N Q U N J T 0 5 F U y B Q Q V J D S U F M R V M v Q X V 0 b 1 J l b W 9 2 Z W R D b 2 x 1 b W 5 z M S 5 7 M j E t M j J W L D k 2 f S Z x d W 9 0 O y w m c X V v d D t T Z W N 0 a W 9 u M S 9 Q U k 9 H U k F N Q U N J T 0 5 F U y B Q Q V J D S U F M R V M v Q X V 0 b 1 J l b W 9 2 Z W R D b 2 x 1 b W 5 z M S 5 7 N i 0 4 U y w 5 N 3 0 m c X V v d D s s J n F 1 b 3 Q 7 U 2 V j d G l v b j E v U F J P R 1 J B T U F D S U 9 O R V M g U E F S Q 0 l B T E V T L 0 F 1 d G 9 S Z W 1 v d m V k Q 2 9 s d W 1 u c z E u e z g t O V M s O T h 9 J n F 1 b 3 Q 7 L C Z x d W 9 0 O 1 N l Y 3 R p b 2 4 x L 1 B S T 0 d S Q U 1 B Q 0 l P T k V T I F B B U k N J Q U x F U y 9 B d X R v U m V t b 3 Z l Z E N v b H V t b n M x L n s 5 L T E w U y w 5 O X 0 m c X V v d D s s J n F 1 b 3 Q 7 U 2 V j d G l v b j E v U F J P R 1 J B T U F D S U 9 O R V M g U E F S Q 0 l B T E V T L 0 F 1 d G 9 S Z W 1 v d m V k Q 2 9 s d W 1 u c z E u e z E w L T E x U y w x M D B 9 J n F 1 b 3 Q 7 L C Z x d W 9 0 O 1 N l Y 3 R p b 2 4 x L 1 B S T 0 d S Q U 1 B Q 0 l P T k V T I F B B U k N J Q U x F U y 9 B d X R v U m V t b 3 Z l Z E N v b H V t b n M x L n s x M S 0 x M l M s M T A x f S Z x d W 9 0 O y w m c X V v d D t T Z W N 0 a W 9 u M S 9 Q U k 9 H U k F N Q U N J T 0 5 F U y B Q Q V J D S U F M R V M v Q X V 0 b 1 J l b W 9 2 Z W R D b 2 x 1 b W 5 z M S 5 7 M T I t M T N T L D E w M n 0 m c X V v d D s s J n F 1 b 3 Q 7 U 2 V j d G l v b j E v U F J P R 1 J B T U F D S U 9 O R V M g U E F S Q 0 l B T E V T L 0 F 1 d G 9 S Z W 1 v d m V k Q 2 9 s d W 1 u c z E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0 F 1 d G 9 S Z W 1 v d m V k Q 2 9 s d W 1 u c z E u e 1 N v d X J j Z S 5 O Y W 1 l L D B 9 J n F 1 b 3 Q 7 L C Z x d W 9 0 O 1 N l Y 3 R p b 2 4 x L 1 B S T 0 d S Q U 1 B Q 0 l P T k V T I F B B U k N J Q U x F U y 9 B d X R v U m V t b 3 Z l Z E N v b H V t b n M x L n t G S U N I Q S w x f S Z x d W 9 0 O y w m c X V v d D t T Z W N 0 a W 9 u M S 9 Q U k 9 H U k F N Q U N J T 0 5 F U y B Q Q V J D S U F M R V M v Q X V 0 b 1 J l b W 9 2 Z W R D b 2 x 1 b W 5 z M S 5 7 R k 9 S T U F D S V x 1 M D B E M 0 4 s M n 0 m c X V v d D s s J n F 1 b 3 Q 7 U 2 V j d G l v b j E v U F J P R 1 J B T U F D S U 9 O R V M g U E F S Q 0 l B T E V T L 0 F 1 d G 9 S Z W 1 v d m V k Q 2 9 s d W 1 u c z E u e 1 R J V F V M Q V I s M 3 0 m c X V v d D s s J n F 1 b 3 Q 7 U 2 V j d G l v b j E v U F J P R 1 J B T U F D S U 9 O R V M g U E F S Q 0 l B T E V T L 0 F 1 d G 9 S Z W 1 v d m V k Q 2 9 s d W 1 u c z E u e 1 R S S U 1 F U 1 R S R S B B Q 0 F E X H U w M E M 5 T U l D T y w 0 f S Z x d W 9 0 O y w m c X V v d D t T Z W N 0 a W 9 u M S 9 Q U k 9 H U k F N Q U N J T 0 5 F U y B Q Q V J D S U F M R V M v Q X V 0 b 1 J l b W 9 2 Z W R D b 2 x 1 b W 5 z M S 5 7 Q 0 9 N U E V U R U 5 D S U E s N X 0 m c X V v d D s s J n F 1 b 3 Q 7 U 2 V j d G l v b j E v U F J P R 1 J B T U F D S U 9 O R V M g U E F S Q 0 l B T E V T L 0 F 1 d G 9 S Z W 1 v d m V k Q 2 9 s d W 1 u c z E u e 0 5 P T U J S R S B E R S B M Q S B D T 0 1 Q R V R F T k N J Q S w 2 f S Z x d W 9 0 O y w m c X V v d D t T Z W N 0 a W 9 u M S 9 Q U k 9 H U k F N Q U N J T 0 5 F U y B Q Q V J D S U F M R V M v Q X V 0 b 1 J l b W 9 2 Z W R D b 2 x 1 b W 5 z M S 5 7 U k F Q I D E s N 3 0 m c X V v d D s s J n F 1 b 3 Q 7 U 2 V j d G l v b j E v U F J P R 1 J B T U F D S U 9 O R V M g U E F S Q 0 l B T E V T L 0 F 1 d G 9 S Z W 1 v d m V k Q 2 9 s d W 1 u c z E u e 1 J B U C A y L D h 9 J n F 1 b 3 Q 7 L C Z x d W 9 0 O 1 N l Y 3 R p b 2 4 x L 1 B S T 0 d S Q U 1 B Q 0 l P T k V T I F B B U k N J Q U x F U y 9 B d X R v U m V t b 3 Z l Z E N v b H V t b n M x L n t S Q V A g M y w 5 f S Z x d W 9 0 O y w m c X V v d D t T Z W N 0 a W 9 u M S 9 Q U k 9 H U k F N Q U N J T 0 5 F U y B Q Q V J D S U F M R V M v Q X V 0 b 1 J l b W 9 2 Z W R D b 2 x 1 b W 5 z M S 5 7 U k F Q I D Q s M T B 9 J n F 1 b 3 Q 7 L C Z x d W 9 0 O 1 N l Y 3 R p b 2 4 x L 1 B S T 0 d S Q U 1 B Q 0 l P T k V T I F B B U k N J Q U x F U y 9 B d X R v U m V t b 3 Z l Z E N v b H V t b n M x L n t S Q V A g N S w x M X 0 m c X V v d D s s J n F 1 b 3 Q 7 U 2 V j d G l v b j E v U F J P R 1 J B T U F D S U 9 O R V M g U E F S Q 0 l B T E V T L 0 F 1 d G 9 S Z W 1 v d m V k Q 2 9 s d W 1 u c z E u e 1 J B U C A 2 L D E y f S Z x d W 9 0 O y w m c X V v d D t T Z W N 0 a W 9 u M S 9 Q U k 9 H U k F N Q U N J T 0 5 F U y B Q Q V J D S U F M R V M v Q X V 0 b 1 J l b W 9 2 Z W R D b 2 x 1 b W 5 z M S 5 7 S U 5 T V F J V Q 1 R P U i w x M 3 0 m c X V v d D s s J n F 1 b 3 Q 7 U 2 V j d G l v b j E v U F J P R 1 J B T U F D S U 9 O R V M g U E F S Q 0 l B T E V T L 0 F 1 d G 9 S Z W 1 v d m V k Q 2 9 s d W 1 u c z E u e 0 5 P T U J S R S B E R S B M Q S B D T 0 1 Q R V R F T k N J Q S A y L D E 0 f S Z x d W 9 0 O y w m c X V v d D t T Z W N 0 a W 9 u M S 9 Q U k 9 H U k F N Q U N J T 0 5 F U y B Q Q V J D S U F M R V M v Q X V 0 b 1 J l b W 9 2 Z W R D b 2 x 1 b W 5 z M S 5 7 S E 9 S Q V M g U 0 V N Q U 5 B T C w x N X 0 m c X V v d D s s J n F 1 b 3 Q 7 U 2 V j d G l v b j E v U F J P R 1 J B T U F D S U 9 O R V M g U E F S Q 0 l B T E V T L 0 F 1 d G 9 S Z W 1 v d m V k Q 2 9 s d W 1 u c z E u e 0 h P U k F T I F B P U i B U U k l N R V N U U k U s M T Z 9 J n F 1 b 3 Q 7 L C Z x d W 9 0 O 1 N l Y 3 R p b 2 4 x L 1 B S T 0 d S Q U 1 B Q 0 l P T k V T I F B B U k N J Q U x F U y 9 B d X R v U m V t b 3 Z l Z E N v b H V t b n M x L n s 2 L T d M L D E 3 f S Z x d W 9 0 O y w m c X V v d D t T Z W N 0 a W 9 u M S 9 Q U k 9 H U k F N Q U N J T 0 5 F U y B Q Q V J D S U F M R V M v Q X V 0 b 1 J l b W 9 2 Z W R D b 2 x 1 b W 5 z M S 5 7 N y 0 4 T C w x O H 0 m c X V v d D s s J n F 1 b 3 Q 7 U 2 V j d G l v b j E v U F J P R 1 J B T U F D S U 9 O R V M g U E F S Q 0 l B T E V T L 0 F 1 d G 9 S Z W 1 v d m V k Q 2 9 s d W 1 u c z E u e z g t O U w s M T l 9 J n F 1 b 3 Q 7 L C Z x d W 9 0 O 1 N l Y 3 R p b 2 4 x L 1 B S T 0 d S Q U 1 B Q 0 l P T k V T I F B B U k N J Q U x F U y 9 B d X R v U m V t b 3 Z l Z E N v b H V t b n M x L n s 5 L T E w T C w y M H 0 m c X V v d D s s J n F 1 b 3 Q 7 U 2 V j d G l v b j E v U F J P R 1 J B T U F D S U 9 O R V M g U E F S Q 0 l B T E V T L 0 F 1 d G 9 S Z W 1 v d m V k Q 2 9 s d W 1 u c z E u e z E w L T E x T C w y M X 0 m c X V v d D s s J n F 1 b 3 Q 7 U 2 V j d G l v b j E v U F J P R 1 J B T U F D S U 9 O R V M g U E F S Q 0 l B T E V T L 0 F 1 d G 9 S Z W 1 v d m V k Q 2 9 s d W 1 u c z E u e z E x L T E y T C w y M n 0 m c X V v d D s s J n F 1 b 3 Q 7 U 2 V j d G l v b j E v U F J P R 1 J B T U F D S U 9 O R V M g U E F S Q 0 l B T E V T L 0 F 1 d G 9 S Z W 1 v d m V k Q 2 9 s d W 1 u c z E u e z E y L T E z T C w y M 3 0 m c X V v d D s s J n F 1 b 3 Q 7 U 2 V j d G l v b j E v U F J P R 1 J B T U F D S U 9 O R V M g U E F S Q 0 l B T E V T L 0 F 1 d G 9 S Z W 1 v d m V k Q 2 9 s d W 1 u c z E u e z E z L T E 0 T C w y N H 0 m c X V v d D s s J n F 1 b 3 Q 7 U 2 V j d G l v b j E v U F J P R 1 J B T U F D S U 9 O R V M g U E F S Q 0 l B T E V T L 0 F 1 d G 9 S Z W 1 v d m V k Q 2 9 s d W 1 u c z E u e z E 0 L T E 1 T C w y N X 0 m c X V v d D s s J n F 1 b 3 Q 7 U 2 V j d G l v b j E v U F J P R 1 J B T U F D S U 9 O R V M g U E F S Q 0 l B T E V T L 0 F 1 d G 9 S Z W 1 v d m V k Q 2 9 s d W 1 u c z E u e z E 1 L T E 2 T C w y N n 0 m c X V v d D s s J n F 1 b 3 Q 7 U 2 V j d G l v b j E v U F J P R 1 J B T U F D S U 9 O R V M g U E F S Q 0 l B T E V T L 0 F 1 d G 9 S Z W 1 v d m V k Q 2 9 s d W 1 u c z E u e z E 2 L T E 3 T C w y N 3 0 m c X V v d D s s J n F 1 b 3 Q 7 U 2 V j d G l v b j E v U F J P R 1 J B T U F D S U 9 O R V M g U E F S Q 0 l B T E V T L 0 F 1 d G 9 S Z W 1 v d m V k Q 2 9 s d W 1 u c z E u e z E 3 L T E 4 T C w y O H 0 m c X V v d D s s J n F 1 b 3 Q 7 U 2 V j d G l v b j E v U F J P R 1 J B T U F D S U 9 O R V M g U E F S Q 0 l B T E V T L 0 F 1 d G 9 S Z W 1 v d m V k Q 2 9 s d W 1 u c z E u e z E 4 L T E 5 T C w y O X 0 m c X V v d D s s J n F 1 b 3 Q 7 U 2 V j d G l v b j E v U F J P R 1 J B T U F D S U 9 O R V M g U E F S Q 0 l B T E V T L 0 F 1 d G 9 S Z W 1 v d m V k Q 2 9 s d W 1 u c z E u e z E 5 L T I w T C w z M H 0 m c X V v d D s s J n F 1 b 3 Q 7 U 2 V j d G l v b j E v U F J P R 1 J B T U F D S U 9 O R V M g U E F S Q 0 l B T E V T L 0 F 1 d G 9 S Z W 1 v d m V k Q 2 9 s d W 1 u c z E u e z I w L T I x T C w z M X 0 m c X V v d D s s J n F 1 b 3 Q 7 U 2 V j d G l v b j E v U F J P R 1 J B T U F D S U 9 O R V M g U E F S Q 0 l B T E V T L 0 F 1 d G 9 S Z W 1 v d m V k Q 2 9 s d W 1 u c z E u e z I x L T I y T C w z M n 0 m c X V v d D s s J n F 1 b 3 Q 7 U 2 V j d G l v b j E v U F J P R 1 J B T U F D S U 9 O R V M g U E F S Q 0 l B T E V T L 0 F 1 d G 9 S Z W 1 v d m V k Q 2 9 s d W 1 u c z E u e z Y t N 0 0 s M z N 9 J n F 1 b 3 Q 7 L C Z x d W 9 0 O 1 N l Y 3 R p b 2 4 x L 1 B S T 0 d S Q U 1 B Q 0 l P T k V T I F B B U k N J Q U x F U y 9 B d X R v U m V t b 3 Z l Z E N v b H V t b n M x L n s 3 L T h N L D M 0 f S Z x d W 9 0 O y w m c X V v d D t T Z W N 0 a W 9 u M S 9 Q U k 9 H U k F N Q U N J T 0 5 F U y B Q Q V J D S U F M R V M v Q X V 0 b 1 J l b W 9 2 Z W R D b 2 x 1 b W 5 z M S 5 7 O C 0 5 T S w z N X 0 m c X V v d D s s J n F 1 b 3 Q 7 U 2 V j d G l v b j E v U F J P R 1 J B T U F D S U 9 O R V M g U E F S Q 0 l B T E V T L 0 F 1 d G 9 S Z W 1 v d m V k Q 2 9 s d W 1 u c z E u e z k t M T B N L D M 2 f S Z x d W 9 0 O y w m c X V v d D t T Z W N 0 a W 9 u M S 9 Q U k 9 H U k F N Q U N J T 0 5 F U y B Q Q V J D S U F M R V M v Q X V 0 b 1 J l b W 9 2 Z W R D b 2 x 1 b W 5 z M S 5 7 M T A t M T F N L D M 3 f S Z x d W 9 0 O y w m c X V v d D t T Z W N 0 a W 9 u M S 9 Q U k 9 H U k F N Q U N J T 0 5 F U y B Q Q V J D S U F M R V M v Q X V 0 b 1 J l b W 9 2 Z W R D b 2 x 1 b W 5 z M S 5 7 M T E t M T J N L D M 4 f S Z x d W 9 0 O y w m c X V v d D t T Z W N 0 a W 9 u M S 9 Q U k 9 H U k F N Q U N J T 0 5 F U y B Q Q V J D S U F M R V M v Q X V 0 b 1 J l b W 9 2 Z W R D b 2 x 1 b W 5 z M S 5 7 M T I t M T N N L D M 5 f S Z x d W 9 0 O y w m c X V v d D t T Z W N 0 a W 9 u M S 9 Q U k 9 H U k F N Q U N J T 0 5 F U y B Q Q V J D S U F M R V M v Q X V 0 b 1 J l b W 9 2 Z W R D b 2 x 1 b W 5 z M S 5 7 M T M t M T R N L D Q w f S Z x d W 9 0 O y w m c X V v d D t T Z W N 0 a W 9 u M S 9 Q U k 9 H U k F N Q U N J T 0 5 F U y B Q Q V J D S U F M R V M v Q X V 0 b 1 J l b W 9 2 Z W R D b 2 x 1 b W 5 z M S 5 7 M T Q t M T V N L D Q x f S Z x d W 9 0 O y w m c X V v d D t T Z W N 0 a W 9 u M S 9 Q U k 9 H U k F N Q U N J T 0 5 F U y B Q Q V J D S U F M R V M v Q X V 0 b 1 J l b W 9 2 Z W R D b 2 x 1 b W 5 z M S 5 7 M T U t M T Z N L D Q y f S Z x d W 9 0 O y w m c X V v d D t T Z W N 0 a W 9 u M S 9 Q U k 9 H U k F N Q U N J T 0 5 F U y B Q Q V J D S U F M R V M v Q X V 0 b 1 J l b W 9 2 Z W R D b 2 x 1 b W 5 z M S 5 7 M T Y t M T d N L D Q z f S Z x d W 9 0 O y w m c X V v d D t T Z W N 0 a W 9 u M S 9 Q U k 9 H U k F N Q U N J T 0 5 F U y B Q Q V J D S U F M R V M v Q X V 0 b 1 J l b W 9 2 Z W R D b 2 x 1 b W 5 z M S 5 7 M T c t M T h N L D Q 0 f S Z x d W 9 0 O y w m c X V v d D t T Z W N 0 a W 9 u M S 9 Q U k 9 H U k F N Q U N J T 0 5 F U y B Q Q V J D S U F M R V M v Q X V 0 b 1 J l b W 9 2 Z W R D b 2 x 1 b W 5 z M S 5 7 M T g t M T l N L D Q 1 f S Z x d W 9 0 O y w m c X V v d D t T Z W N 0 a W 9 u M S 9 Q U k 9 H U k F N Q U N J T 0 5 F U y B Q Q V J D S U F M R V M v Q X V 0 b 1 J l b W 9 2 Z W R D b 2 x 1 b W 5 z M S 5 7 M T k t M j B N L D Q 2 f S Z x d W 9 0 O y w m c X V v d D t T Z W N 0 a W 9 u M S 9 Q U k 9 H U k F N Q U N J T 0 5 F U y B Q Q V J D S U F M R V M v Q X V 0 b 1 J l b W 9 2 Z W R D b 2 x 1 b W 5 z M S 5 7 M j A t M j F N L D Q 3 f S Z x d W 9 0 O y w m c X V v d D t T Z W N 0 a W 9 u M S 9 Q U k 9 H U k F N Q U N J T 0 5 F U y B Q Q V J D S U F M R V M v Q X V 0 b 1 J l b W 9 2 Z W R D b 2 x 1 b W 5 z M S 5 7 M j E t M j J N L D Q 4 f S Z x d W 9 0 O y w m c X V v d D t T Z W N 0 a W 9 u M S 9 Q U k 9 H U k F N Q U N J T 0 5 F U y B Q Q V J D S U F M R V M v Q X V 0 b 1 J l b W 9 2 Z W R D b 2 x 1 b W 5 z M S 5 7 N i 0 3 T U k s N D l 9 J n F 1 b 3 Q 7 L C Z x d W 9 0 O 1 N l Y 3 R p b 2 4 x L 1 B S T 0 d S Q U 1 B Q 0 l P T k V T I F B B U k N J Q U x F U y 9 B d X R v U m V t b 3 Z l Z E N v b H V t b n M x L n s 3 L T h N S S w 1 M H 0 m c X V v d D s s J n F 1 b 3 Q 7 U 2 V j d G l v b j E v U F J P R 1 J B T U F D S U 9 O R V M g U E F S Q 0 l B T E V T L 0 F 1 d G 9 S Z W 1 v d m V k Q 2 9 s d W 1 u c z E u e z g t O U 1 J L D U x f S Z x d W 9 0 O y w m c X V v d D t T Z W N 0 a W 9 u M S 9 Q U k 9 H U k F N Q U N J T 0 5 F U y B Q Q V J D S U F M R V M v Q X V 0 b 1 J l b W 9 2 Z W R D b 2 x 1 b W 5 z M S 5 7 O S 0 x M E 1 J L D U y f S Z x d W 9 0 O y w m c X V v d D t T Z W N 0 a W 9 u M S 9 Q U k 9 H U k F N Q U N J T 0 5 F U y B Q Q V J D S U F M R V M v Q X V 0 b 1 J l b W 9 2 Z W R D b 2 x 1 b W 5 z M S 5 7 M T A t M T F N S S w 1 M 3 0 m c X V v d D s s J n F 1 b 3 Q 7 U 2 V j d G l v b j E v U F J P R 1 J B T U F D S U 9 O R V M g U E F S Q 0 l B T E V T L 0 F 1 d G 9 S Z W 1 v d m V k Q 2 9 s d W 1 u c z E u e z E x L T E y T U k s N T R 9 J n F 1 b 3 Q 7 L C Z x d W 9 0 O 1 N l Y 3 R p b 2 4 x L 1 B S T 0 d S Q U 1 B Q 0 l P T k V T I F B B U k N J Q U x F U y 9 B d X R v U m V t b 3 Z l Z E N v b H V t b n M x L n s x M i 0 x M 0 1 J L D U 1 f S Z x d W 9 0 O y w m c X V v d D t T Z W N 0 a W 9 u M S 9 Q U k 9 H U k F N Q U N J T 0 5 F U y B Q Q V J D S U F M R V M v Q X V 0 b 1 J l b W 9 2 Z W R D b 2 x 1 b W 5 z M S 5 7 M T M t M T R N S S w 1 N n 0 m c X V v d D s s J n F 1 b 3 Q 7 U 2 V j d G l v b j E v U F J P R 1 J B T U F D S U 9 O R V M g U E F S Q 0 l B T E V T L 0 F 1 d G 9 S Z W 1 v d m V k Q 2 9 s d W 1 u c z E u e z E 0 L T E 1 T U k s N T d 9 J n F 1 b 3 Q 7 L C Z x d W 9 0 O 1 N l Y 3 R p b 2 4 x L 1 B S T 0 d S Q U 1 B Q 0 l P T k V T I F B B U k N J Q U x F U y 9 B d X R v U m V t b 3 Z l Z E N v b H V t b n M x L n s x N S 0 x N k 1 J L D U 4 f S Z x d W 9 0 O y w m c X V v d D t T Z W N 0 a W 9 u M S 9 Q U k 9 H U k F N Q U N J T 0 5 F U y B Q Q V J D S U F M R V M v Q X V 0 b 1 J l b W 9 2 Z W R D b 2 x 1 b W 5 z M S 5 7 M T Y t M T d N S S w 1 O X 0 m c X V v d D s s J n F 1 b 3 Q 7 U 2 V j d G l v b j E v U F J P R 1 J B T U F D S U 9 O R V M g U E F S Q 0 l B T E V T L 0 F 1 d G 9 S Z W 1 v d m V k Q 2 9 s d W 1 u c z E u e z E 3 L T E 4 T U k s N j B 9 J n F 1 b 3 Q 7 L C Z x d W 9 0 O 1 N l Y 3 R p b 2 4 x L 1 B S T 0 d S Q U 1 B Q 0 l P T k V T I F B B U k N J Q U x F U y 9 B d X R v U m V t b 3 Z l Z E N v b H V t b n M x L n s x O C 0 x O U 1 J L D Y x f S Z x d W 9 0 O y w m c X V v d D t T Z W N 0 a W 9 u M S 9 Q U k 9 H U k F N Q U N J T 0 5 F U y B Q Q V J D S U F M R V M v Q X V 0 b 1 J l b W 9 2 Z W R D b 2 x 1 b W 5 z M S 5 7 M T k t M j B N S S w 2 M n 0 m c X V v d D s s J n F 1 b 3 Q 7 U 2 V j d G l v b j E v U F J P R 1 J B T U F D S U 9 O R V M g U E F S Q 0 l B T E V T L 0 F 1 d G 9 S Z W 1 v d m V k Q 2 9 s d W 1 u c z E u e z I w L T I x T U k s N j N 9 J n F 1 b 3 Q 7 L C Z x d W 9 0 O 1 N l Y 3 R p b 2 4 x L 1 B S T 0 d S Q U 1 B Q 0 l P T k V T I F B B U k N J Q U x F U y 9 B d X R v U m V t b 3 Z l Z E N v b H V t b n M x L n s y M S 0 y M k 1 J L D Y 0 f S Z x d W 9 0 O y w m c X V v d D t T Z W N 0 a W 9 u M S 9 Q U k 9 H U k F N Q U N J T 0 5 F U y B Q Q V J D S U F M R V M v Q X V 0 b 1 J l b W 9 2 Z W R D b 2 x 1 b W 5 z M S 5 7 N i 0 3 S i w 2 N X 0 m c X V v d D s s J n F 1 b 3 Q 7 U 2 V j d G l v b j E v U F J P R 1 J B T U F D S U 9 O R V M g U E F S Q 0 l B T E V T L 0 F 1 d G 9 S Z W 1 v d m V k Q 2 9 s d W 1 u c z E u e z c t O E o s N j Z 9 J n F 1 b 3 Q 7 L C Z x d W 9 0 O 1 N l Y 3 R p b 2 4 x L 1 B S T 0 d S Q U 1 B Q 0 l P T k V T I F B B U k N J Q U x F U y 9 B d X R v U m V t b 3 Z l Z E N v b H V t b n M x L n s 4 L T l K L D Y 3 f S Z x d W 9 0 O y w m c X V v d D t T Z W N 0 a W 9 u M S 9 Q U k 9 H U k F N Q U N J T 0 5 F U y B Q Q V J D S U F M R V M v Q X V 0 b 1 J l b W 9 2 Z W R D b 2 x 1 b W 5 z M S 5 7 O S 0 x M E o s N j h 9 J n F 1 b 3 Q 7 L C Z x d W 9 0 O 1 N l Y 3 R p b 2 4 x L 1 B S T 0 d S Q U 1 B Q 0 l P T k V T I F B B U k N J Q U x F U y 9 B d X R v U m V t b 3 Z l Z E N v b H V t b n M x L n s x M C 0 x M U o s N j l 9 J n F 1 b 3 Q 7 L C Z x d W 9 0 O 1 N l Y 3 R p b 2 4 x L 1 B S T 0 d S Q U 1 B Q 0 l P T k V T I F B B U k N J Q U x F U y 9 B d X R v U m V t b 3 Z l Z E N v b H V t b n M x L n s x M S 0 x M k o s N z B 9 J n F 1 b 3 Q 7 L C Z x d W 9 0 O 1 N l Y 3 R p b 2 4 x L 1 B S T 0 d S Q U 1 B Q 0 l P T k V T I F B B U k N J Q U x F U y 9 B d X R v U m V t b 3 Z l Z E N v b H V t b n M x L n s x M i 0 x M 0 o s N z F 9 J n F 1 b 3 Q 7 L C Z x d W 9 0 O 1 N l Y 3 R p b 2 4 x L 1 B S T 0 d S Q U 1 B Q 0 l P T k V T I F B B U k N J Q U x F U y 9 B d X R v U m V t b 3 Z l Z E N v b H V t b n M x L n s x M y 0 x N E o s N z J 9 J n F 1 b 3 Q 7 L C Z x d W 9 0 O 1 N l Y 3 R p b 2 4 x L 1 B S T 0 d S Q U 1 B Q 0 l P T k V T I F B B U k N J Q U x F U y 9 B d X R v U m V t b 3 Z l Z E N v b H V t b n M x L n s x N C 0 x N U o s N z N 9 J n F 1 b 3 Q 7 L C Z x d W 9 0 O 1 N l Y 3 R p b 2 4 x L 1 B S T 0 d S Q U 1 B Q 0 l P T k V T I F B B U k N J Q U x F U y 9 B d X R v U m V t b 3 Z l Z E N v b H V t b n M x L n s x N S 0 x N k o s N z R 9 J n F 1 b 3 Q 7 L C Z x d W 9 0 O 1 N l Y 3 R p b 2 4 x L 1 B S T 0 d S Q U 1 B Q 0 l P T k V T I F B B U k N J Q U x F U y 9 B d X R v U m V t b 3 Z l Z E N v b H V t b n M x L n s x N i 0 x N 0 o s N z V 9 J n F 1 b 3 Q 7 L C Z x d W 9 0 O 1 N l Y 3 R p b 2 4 x L 1 B S T 0 d S Q U 1 B Q 0 l P T k V T I F B B U k N J Q U x F U y 9 B d X R v U m V t b 3 Z l Z E N v b H V t b n M x L n s x N y 0 x O E o s N z Z 9 J n F 1 b 3 Q 7 L C Z x d W 9 0 O 1 N l Y 3 R p b 2 4 x L 1 B S T 0 d S Q U 1 B Q 0 l P T k V T I F B B U k N J Q U x F U y 9 B d X R v U m V t b 3 Z l Z E N v b H V t b n M x L n s x O C 0 x O U o s N z d 9 J n F 1 b 3 Q 7 L C Z x d W 9 0 O 1 N l Y 3 R p b 2 4 x L 1 B S T 0 d S Q U 1 B Q 0 l P T k V T I F B B U k N J Q U x F U y 9 B d X R v U m V t b 3 Z l Z E N v b H V t b n M x L n s x O S 0 y M E o s N z h 9 J n F 1 b 3 Q 7 L C Z x d W 9 0 O 1 N l Y 3 R p b 2 4 x L 1 B S T 0 d S Q U 1 B Q 0 l P T k V T I F B B U k N J Q U x F U y 9 B d X R v U m V t b 3 Z l Z E N v b H V t b n M x L n s y M C 0 y M U o s N z l 9 J n F 1 b 3 Q 7 L C Z x d W 9 0 O 1 N l Y 3 R p b 2 4 x L 1 B S T 0 d S Q U 1 B Q 0 l P T k V T I F B B U k N J Q U x F U y 9 B d X R v U m V t b 3 Z l Z E N v b H V t b n M x L n s y M S 0 y M k o s O D B 9 J n F 1 b 3 Q 7 L C Z x d W 9 0 O 1 N l Y 3 R p b 2 4 x L 1 B S T 0 d S Q U 1 B Q 0 l P T k V T I F B B U k N J Q U x F U y 9 B d X R v U m V t b 3 Z l Z E N v b H V t b n M x L n s 2 L T d W L D g x f S Z x d W 9 0 O y w m c X V v d D t T Z W N 0 a W 9 u M S 9 Q U k 9 H U k F N Q U N J T 0 5 F U y B Q Q V J D S U F M R V M v Q X V 0 b 1 J l b W 9 2 Z W R D b 2 x 1 b W 5 z M S 5 7 N y 0 4 V i w 4 M n 0 m c X V v d D s s J n F 1 b 3 Q 7 U 2 V j d G l v b j E v U F J P R 1 J B T U F D S U 9 O R V M g U E F S Q 0 l B T E V T L 0 F 1 d G 9 S Z W 1 v d m V k Q 2 9 s d W 1 u c z E u e z g t O V Y s O D N 9 J n F 1 b 3 Q 7 L C Z x d W 9 0 O 1 N l Y 3 R p b 2 4 x L 1 B S T 0 d S Q U 1 B Q 0 l P T k V T I F B B U k N J Q U x F U y 9 B d X R v U m V t b 3 Z l Z E N v b H V t b n M x L n s 5 L T E w V i w 4 N H 0 m c X V v d D s s J n F 1 b 3 Q 7 U 2 V j d G l v b j E v U F J P R 1 J B T U F D S U 9 O R V M g U E F S Q 0 l B T E V T L 0 F 1 d G 9 S Z W 1 v d m V k Q 2 9 s d W 1 u c z E u e z E w L T E x V i w 4 N X 0 m c X V v d D s s J n F 1 b 3 Q 7 U 2 V j d G l v b j E v U F J P R 1 J B T U F D S U 9 O R V M g U E F S Q 0 l B T E V T L 0 F 1 d G 9 S Z W 1 v d m V k Q 2 9 s d W 1 u c z E u e z E x L T E y V i w 4 N n 0 m c X V v d D s s J n F 1 b 3 Q 7 U 2 V j d G l v b j E v U F J P R 1 J B T U F D S U 9 O R V M g U E F S Q 0 l B T E V T L 0 F 1 d G 9 S Z W 1 v d m V k Q 2 9 s d W 1 u c z E u e z E y L T E z V i w 4 N 3 0 m c X V v d D s s J n F 1 b 3 Q 7 U 2 V j d G l v b j E v U F J P R 1 J B T U F D S U 9 O R V M g U E F S Q 0 l B T E V T L 0 F 1 d G 9 S Z W 1 v d m V k Q 2 9 s d W 1 u c z E u e z E z L T E 0 V i w 4 O H 0 m c X V v d D s s J n F 1 b 3 Q 7 U 2 V j d G l v b j E v U F J P R 1 J B T U F D S U 9 O R V M g U E F S Q 0 l B T E V T L 0 F 1 d G 9 S Z W 1 v d m V k Q 2 9 s d W 1 u c z E u e z E 0 L T E 1 V i w 4 O X 0 m c X V v d D s s J n F 1 b 3 Q 7 U 2 V j d G l v b j E v U F J P R 1 J B T U F D S U 9 O R V M g U E F S Q 0 l B T E V T L 0 F 1 d G 9 S Z W 1 v d m V k Q 2 9 s d W 1 u c z E u e z E 1 L T E 2 V i w 5 M H 0 m c X V v d D s s J n F 1 b 3 Q 7 U 2 V j d G l v b j E v U F J P R 1 J B T U F D S U 9 O R V M g U E F S Q 0 l B T E V T L 0 F 1 d G 9 S Z W 1 v d m V k Q 2 9 s d W 1 u c z E u e z E 2 L T E 3 V i w 5 M X 0 m c X V v d D s s J n F 1 b 3 Q 7 U 2 V j d G l v b j E v U F J P R 1 J B T U F D S U 9 O R V M g U E F S Q 0 l B T E V T L 0 F 1 d G 9 S Z W 1 v d m V k Q 2 9 s d W 1 u c z E u e z E 3 L T E 4 V i w 5 M n 0 m c X V v d D s s J n F 1 b 3 Q 7 U 2 V j d G l v b j E v U F J P R 1 J B T U F D S U 9 O R V M g U E F S Q 0 l B T E V T L 0 F 1 d G 9 S Z W 1 v d m V k Q 2 9 s d W 1 u c z E u e z E 4 L T E 5 V i w 5 M 3 0 m c X V v d D s s J n F 1 b 3 Q 7 U 2 V j d G l v b j E v U F J P R 1 J B T U F D S U 9 O R V M g U E F S Q 0 l B T E V T L 0 F 1 d G 9 S Z W 1 v d m V k Q 2 9 s d W 1 u c z E u e z E 5 L T I w V i w 5 N H 0 m c X V v d D s s J n F 1 b 3 Q 7 U 2 V j d G l v b j E v U F J P R 1 J B T U F D S U 9 O R V M g U E F S Q 0 l B T E V T L 0 F 1 d G 9 S Z W 1 v d m V k Q 2 9 s d W 1 u c z E u e z I w L T I x V i w 5 N X 0 m c X V v d D s s J n F 1 b 3 Q 7 U 2 V j d G l v b j E v U F J P R 1 J B T U F D S U 9 O R V M g U E F S Q 0 l B T E V T L 0 F 1 d G 9 S Z W 1 v d m V k Q 2 9 s d W 1 u c z E u e z I x L T I y V i w 5 N n 0 m c X V v d D s s J n F 1 b 3 Q 7 U 2 V j d G l v b j E v U F J P R 1 J B T U F D S U 9 O R V M g U E F S Q 0 l B T E V T L 0 F 1 d G 9 S Z W 1 v d m V k Q 2 9 s d W 1 u c z E u e z Y t O F M s O T d 9 J n F 1 b 3 Q 7 L C Z x d W 9 0 O 1 N l Y 3 R p b 2 4 x L 1 B S T 0 d S Q U 1 B Q 0 l P T k V T I F B B U k N J Q U x F U y 9 B d X R v U m V t b 3 Z l Z E N v b H V t b n M x L n s 4 L T l T L D k 4 f S Z x d W 9 0 O y w m c X V v d D t T Z W N 0 a W 9 u M S 9 Q U k 9 H U k F N Q U N J T 0 5 F U y B Q Q V J D S U F M R V M v Q X V 0 b 1 J l b W 9 2 Z W R D b 2 x 1 b W 5 z M S 5 7 O S 0 x M F M s O T l 9 J n F 1 b 3 Q 7 L C Z x d W 9 0 O 1 N l Y 3 R p b 2 4 x L 1 B S T 0 d S Q U 1 B Q 0 l P T k V T I F B B U k N J Q U x F U y 9 B d X R v U m V t b 3 Z l Z E N v b H V t b n M x L n s x M C 0 x M V M s M T A w f S Z x d W 9 0 O y w m c X V v d D t T Z W N 0 a W 9 u M S 9 Q U k 9 H U k F N Q U N J T 0 5 F U y B Q Q V J D S U F M R V M v Q X V 0 b 1 J l b W 9 2 Z W R D b 2 x 1 b W 5 z M S 5 7 M T E t M T J T L D E w M X 0 m c X V v d D s s J n F 1 b 3 Q 7 U 2 V j d G l v b j E v U F J P R 1 J B T U F D S U 9 O R V M g U E F S Q 0 l B T E V T L 0 F 1 d G 9 S Z W 1 v d m V k Q 2 9 s d W 1 u c z E u e z E y L T E z U y w x M D J 9 J n F 1 b 3 Q 7 L C Z x d W 9 0 O 1 N l Y 3 R p b 2 4 x L 1 B S T 0 d S Q U 1 B Q 0 l P T k V T I F B B U k N J Q U x F U y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M 5 M W M 4 M S 0 w N T g 1 L T R i Z G I t Y j R m O C 1 j N m I 3 N T g 3 O T Y 0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N V Q y M D o 1 M T o w M y 4 2 M D A 3 O T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O S 0 x N V Q y M D o 1 M T o w M y 4 2 M T A 4 N j E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T M 5 M W M 4 M S 0 w N T g 1 L T R i Z G I t Y j R m O C 1 j N m I 3 N T g 3 O T Y 0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R k O T Z m Y z I x L T I z O G I t N G Z h Y y 0 4 M G R j L T d h M j Y z N G E 5 O W E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1 V D I w O j U x O j A z L j Y w M D c 5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k 1 M z k x Y z g x L T A 1 O D U t N G J k Y i 1 i N G Y 4 L W M 2 Y j c 1 O D c 5 N j R h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1 V D I w O j U x O j A z L j Y x M D g 2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H U k F N Q U N J T 0 5 F U y U y M F B B U k N J Q U x F U y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H U k F N Q U N J T 0 5 F U y U y M F B B U k N J Q U x F U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V C E E L x f f E M M A 0 G C S q G S I b 3 D Q E B A Q U A B I I C A K Y 8 a w O I V K C 5 g h P s y 9 m 8 2 c u U L 4 G V / n H y U p L w 6 a W H H B C r V 0 V B d 9 6 C i 5 J p 3 x 2 p p e S H B H x 6 E u S P L z J m q n J Q j x 4 N y Z M 7 b w A a d X 2 H w r K k e f Z E v G 2 r a + N S T X l w 9 P z o m S i A j + r b k p O d F S M n l h s u o j f e W H X V / H N 1 Y 5 v a 0 B M 1 J I y r L a i j 8 Y f l U R R E 8 j K X b H 9 i 5 V 2 C E M h 8 x / G M h m 5 L m O Z O J C A m C E R I 2 6 x O r p X d L F X Z s C l v Z r L y S j F q A F X I 3 / R 5 L H H 1 k p h Q u 6 n F o 0 Z E B o D 7 S i j 8 H W u o a E o H H 7 B H O s Z p m c z x V O S w y f J l m d o e s x / E C P L k z l R / w 4 Y G e 8 + n / w + 1 U 9 l r b I 3 k H Z X 4 K T W f p N S e M f 9 n 9 T q W d 3 r v I Y Q f e u S R u 0 T O 9 f M z k L 9 c p G B D v E Q P J W K i F Q u l I Q p 9 + a d L M Z K / i E I c N 2 2 N i j g k M Y l X t D p 7 h k 2 a O t N b s E a t b r L p N j b A K R v 0 w B E O h j w i I 6 w 5 S P P N x B 9 L x M l Z + t W l t m D t H O + 3 i X Y g h G e d I s E S 9 U + u J 3 8 H H e p m e z w 7 e W 8 D p F y w / K h 5 t I C / Z C Y H W E J V V W h 4 A F m n n U C L f f b 6 Y W y p F V T P f S B G E i e l 4 8 8 V D a 4 5 i u a d m l T x c c o T c o 6 8 P B g M n Q 3 p a x 5 l Z 6 S b m q G h t i l D Y k l 8 v i z 5 a w N E B / S C E u 8 8 x w W J Z v n x v 2 Z 5 M F m U W E Z R 0 b M s h I r S 4 f K f f c D 6 A 7 a n c F c 1 S 4 L d M H w G C S q G S I b 3 D Q E H A T A d B g l g h k g B Z Q M E A S o E E F E A a U R q Y G J t V s Q N c K c P v H S A U F u J Y 9 H o T J q t w D f x e A F w z u x + Z j j L C 0 1 k H 0 8 8 N O 4 Q G N j w b c e A 3 L G l V Q r N I D k H o L q 1 + A n u d q q 0 U r 7 l V B o 4 N b g l K w R V f H E C d t w L T g 1 1 W E w u 7 V 9 6 < / D a t a M a s h u p > 
</file>

<file path=customXml/itemProps1.xml><?xml version="1.0" encoding="utf-8"?>
<ds:datastoreItem xmlns:ds="http://schemas.openxmlformats.org/officeDocument/2006/customXml" ds:itemID="{45233D48-8EB9-4F00-BF93-9973E8123D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DANIEL DAVID BENAVIDES SANCHEZ</cp:lastModifiedBy>
  <dcterms:created xsi:type="dcterms:W3CDTF">2015-06-05T18:19:34Z</dcterms:created>
  <dcterms:modified xsi:type="dcterms:W3CDTF">2023-10-01T00:07:15Z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2023-09-15T21:16:28Z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81cd3a33-1f03-4652-8f1d-a7a70bdd05ef</vt:lpwstr>
  </property>
  <property fmtid="{D5CDD505-2E9C-101B-9397-08002B2CF9AE}" pid="8" name="MSIP_Label_1299739c-ad3d-4908-806e-4d91151a6e13_ContentBits">
    <vt:lpwstr>0</vt:lpwstr>
  </property>
</Properties>
</file>