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Sena\Desktop\horario_app\"/>
    </mc:Choice>
  </mc:AlternateContent>
  <xr:revisionPtr revIDLastSave="0" documentId="13_ncr:1_{E3B8B049-0EF2-49C7-B7D1-AFE41903719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  <sheet name="Hoja2" sheetId="2" r:id="rId2"/>
  </sheets>
  <definedNames>
    <definedName name="_xlcn.WorksheetConnection_CONSOLIDADOCUATROTRIMESTRE.xlsxPROGRAMACIONES_PARCIALES1">PROGRAMACIONES_PARCIALES[]</definedName>
    <definedName name="DatosExternos_1" localSheetId="0">CONSOLIDADO!$A$2:$CZ$361</definedName>
    <definedName name="SegmentaciónDeDatos_14_15L">#N/A</definedName>
    <definedName name="SegmentaciónDeDatos_19_20L">#N/A</definedName>
    <definedName name="SegmentaciónDeDatos_6_7L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362" i="1" l="1"/>
  <c r="CY362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P1" i="1"/>
</calcChain>
</file>

<file path=xl/sharedStrings.xml><?xml version="1.0" encoding="utf-8"?>
<sst xmlns="http://schemas.openxmlformats.org/spreadsheetml/2006/main" count="2867" uniqueCount="512">
  <si>
    <t>Etiquetas de fila</t>
  </si>
  <si>
    <t>Suma de HORAS SEMANAL</t>
  </si>
  <si>
    <t>AISCARDO DE JESUS MOSQUERA RENTERIA</t>
  </si>
  <si>
    <t>ALBER DARIO ARANGO</t>
  </si>
  <si>
    <t>ALVARO ENRIQUE SANCHEZ PULIDO</t>
  </si>
  <si>
    <t>ALVARO PEREZ NIÑO</t>
  </si>
  <si>
    <t>Ana María Cataño Ospina</t>
  </si>
  <si>
    <t>ANDRÉS FELIPE AGUDELO GONZÁLEZ</t>
  </si>
  <si>
    <t>Andrés Felipe Sanchez Ortiz</t>
  </si>
  <si>
    <t>BERNARDO ZAPATA BAENA</t>
  </si>
  <si>
    <t>CARLOS ALBERTO MONTOYA CANO</t>
  </si>
  <si>
    <t>CARLOS DANIEL GOMEZ DAZA</t>
  </si>
  <si>
    <t>CLAUDIA MARÍA LUJÁN VILLEGAS</t>
  </si>
  <si>
    <t>CRISTIAN ERNESTO TRUJILLO ORTIZ</t>
  </si>
  <si>
    <t>DAISSY MARCELA MORENO GONZÁLEZ</t>
  </si>
  <si>
    <t>DANIEL ANDRÉS FORERO</t>
  </si>
  <si>
    <t>DANIEL DAVID BENAVIDES SÁNCHEZ</t>
  </si>
  <si>
    <t>David Londoño Ramirez</t>
  </si>
  <si>
    <t>Diana María Montoya Pareja</t>
  </si>
  <si>
    <t>DIEGO ALBERTO LOPEZ ZAPATA</t>
  </si>
  <si>
    <t>DIEGO ALEJANDRO MORENO VELASQUEZ</t>
  </si>
  <si>
    <t>DIEGO FERNANDO GUILOMBO VALDES</t>
  </si>
  <si>
    <t>Dorian Sully Múnera Rúa</t>
  </si>
  <si>
    <t>DORIS ELENA MONSALVE SOSSA</t>
  </si>
  <si>
    <t>EDGARDO ENRIQUE MONTANO LÓPEZ</t>
  </si>
  <si>
    <t>EDICCSON MANUEL QUIROZ HOYOS</t>
  </si>
  <si>
    <t>ELVIS ARAMIS MESA RESTREPO</t>
  </si>
  <si>
    <t>ENEVIS RAFAEL REYES MORENO</t>
  </si>
  <si>
    <t>ERIKA GUTIERREZ PULGARIN</t>
  </si>
  <si>
    <t>FERNANDO LEÓN CARDONA OTALVARO</t>
  </si>
  <si>
    <t>FREDDY ALEXANDER RAMIREZ RIVERA</t>
  </si>
  <si>
    <t>HERNÁN FRANCISCO VILLAR VEGA</t>
  </si>
  <si>
    <t>ISABEL CRISTINA  ANDRADE MARTELO</t>
  </si>
  <si>
    <t>ISABEL CRISTINA JARAMILLO PEREZ</t>
  </si>
  <si>
    <t>Recuento distinto de FICHA</t>
  </si>
  <si>
    <t>IVAN ALEJANDRO ARIAS GOMEZ</t>
  </si>
  <si>
    <t>ADSO</t>
  </si>
  <si>
    <t>IVÁN DARÍO SALAMANCA CASTRO</t>
  </si>
  <si>
    <t>TCO INTEGRACIÓN DE CONTENIDOS DIGITALES</t>
  </si>
  <si>
    <t>JAIRO AUGUSTO ARBOLEDA LONDOÑO</t>
  </si>
  <si>
    <t>TÉC. DES. EFECTOS VISUALES</t>
  </si>
  <si>
    <t>JAIRO ELIECER QUINTERO LEMOS</t>
  </si>
  <si>
    <t>TEC. ELABORACIÓN AUDIOVISUALES</t>
  </si>
  <si>
    <t>JARDY GREGORIO IGLESIAS GARCÍA</t>
  </si>
  <si>
    <t>TEC. IMP. DIGITAL</t>
  </si>
  <si>
    <t>JENNIFER ANDREA LONDOÑO GALLEGO</t>
  </si>
  <si>
    <t>TEC. IMP. OFFSET</t>
  </si>
  <si>
    <t>JHON FREDY GALLEGO RODRIGUEZ</t>
  </si>
  <si>
    <t>TEC. MANTENIM</t>
  </si>
  <si>
    <t>JHON JAIRO RAMÍREZ MALLA</t>
  </si>
  <si>
    <t>TEC. PROGRAMACIÓN</t>
  </si>
  <si>
    <t>JHONNYS ARTURO RODRIGUEZ PAYARES</t>
  </si>
  <si>
    <t>TEC. SISTEMAS</t>
  </si>
  <si>
    <t>JOHN FREDY SADDER RAMÍREZ  </t>
  </si>
  <si>
    <t>TECNO. ANIMACIÓN 3D</t>
  </si>
  <si>
    <t>JOHN JAIRO RIVERA NOREÑA</t>
  </si>
  <si>
    <t>TECNO. ANIMACIÓN. DIGITAL</t>
  </si>
  <si>
    <t>JOSE LUIS GUZMAN TAPIAS</t>
  </si>
  <si>
    <t>TECNO. CAMARA</t>
  </si>
  <si>
    <t>JUAN GUILLERMO  GALLEGO RAVE</t>
  </si>
  <si>
    <t>TECNO. DESAR. MEDIOS</t>
  </si>
  <si>
    <t>JUAN MAURICIO CARMONA</t>
  </si>
  <si>
    <t>TECNO. PREPRENSA</t>
  </si>
  <si>
    <t>KAREN MARGARITA  HERNANDEZ VELASCO</t>
  </si>
  <si>
    <t>TECNO. PRODUCCIÓN MEDIOS</t>
  </si>
  <si>
    <t>Kenia Nayiver Lopez Ramirez</t>
  </si>
  <si>
    <t>TECNO. VIDEOJUEGOS</t>
  </si>
  <si>
    <t>LEONARDO ALBERTO MARTINEZ FONTALVO</t>
  </si>
  <si>
    <t>TGO. GESTIÓN</t>
  </si>
  <si>
    <t>LEONARDO TAMAYO MEJIA</t>
  </si>
  <si>
    <t>TGO. IMPLEMENTACIÓN</t>
  </si>
  <si>
    <t>LILIANA MARÍA GALEANO ZEA</t>
  </si>
  <si>
    <t>TGO. PROD. MULTI</t>
  </si>
  <si>
    <t>Lizeth Yuliana Arboleda</t>
  </si>
  <si>
    <t>TODOS</t>
  </si>
  <si>
    <t>LUIS ALFONSO ARROYAVE ZULUAGA</t>
  </si>
  <si>
    <t>Total general</t>
  </si>
  <si>
    <t>LUIS ANGEL CORDOBA MARMOLEJO</t>
  </si>
  <si>
    <t>LUIS EDUARDO CADAVID ALVAREZ </t>
  </si>
  <si>
    <t>LUÍS FERNANDO ARANGO MARÍN</t>
  </si>
  <si>
    <t>MAGNOLIA DE LA CRUZ BARAJAS GIRALDO</t>
  </si>
  <si>
    <t>MALCON PAUL ARGUMERO CORTÉS</t>
  </si>
  <si>
    <t>MARIA ANGELA MONTOYA ESTACIO</t>
  </si>
  <si>
    <t>MARTA ESTER GOMEZ ADASME</t>
  </si>
  <si>
    <t>MIGUEL ÁNGEL ORTEGA MACÍAS</t>
  </si>
  <si>
    <t>NEWTON WILLARD POMARE GRINARD</t>
  </si>
  <si>
    <t>NICOLÁS ESPINOSA SANTANA</t>
  </si>
  <si>
    <t>NICOLÁS ESTABAN BOTERO SERNA</t>
  </si>
  <si>
    <t>NUEVO VIDEOJUEGOS</t>
  </si>
  <si>
    <t>OLGA BIVIANA  RAMIREZ GOMEZ</t>
  </si>
  <si>
    <t>OLIVIA MARCELA ORREGO PALACIOS</t>
  </si>
  <si>
    <t>RAÚL FERNANDO ACEVEDO OGLIASTRI</t>
  </si>
  <si>
    <t>RENATO CABALLERO ARBOLEDA</t>
  </si>
  <si>
    <t>RODRIGO JESUS  EBRAT CARR</t>
  </si>
  <si>
    <t>Rubiela Isabel Beleño Ramos</t>
  </si>
  <si>
    <t>VÍCTOR ENRIQUE GARCÍA MOLINA</t>
  </si>
  <si>
    <t>WILSON FREDY LÓPEZ GÓMEZ</t>
  </si>
  <si>
    <t>YARITZA PAOLA ESQUIVEL SOLÓRZANO</t>
  </si>
  <si>
    <t>YEISON BARRIOS FUNIELES</t>
  </si>
  <si>
    <t>YORMAN ANDRÉS CALDERÓN YEPES</t>
  </si>
  <si>
    <t>Yurani Gallego Cardona</t>
  </si>
  <si>
    <t>ZAIRA ESTHER DÍAZ PEREIRA</t>
  </si>
  <si>
    <t>LUNES</t>
  </si>
  <si>
    <t>MARTES</t>
  </si>
  <si>
    <t>MIÉRCOLES</t>
  </si>
  <si>
    <t>JUEVES</t>
  </si>
  <si>
    <t>VIERNES</t>
  </si>
  <si>
    <t>SÁBADO</t>
  </si>
  <si>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</si>
  <si>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</si>
  <si>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</si>
  <si>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</si>
  <si>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</si>
  <si>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</si>
  <si>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</si>
  <si>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</si>
  <si>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</si>
  <si>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</si>
  <si>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</si>
  <si>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</si>
  <si>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</si>
  <si>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</si>
  <si>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</si>
  <si>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</si>
  <si>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</si>
  <si>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</si>
  <si>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</si>
  <si>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</si>
  <si>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</si>
  <si>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</si>
  <si>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</si>
  <si>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</si>
  <si>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</si>
  <si>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</si>
  <si>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</si>
  <si>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</si>
  <si>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</si>
  <si>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</si>
  <si>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</si>
  <si>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</si>
  <si>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</si>
  <si>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</si>
  <si>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</si>
  <si>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</si>
  <si>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</si>
  <si>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</si>
  <si>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</si>
  <si>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</si>
  <si>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</si>
  <si>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</si>
  <si>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</si>
  <si>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</si>
  <si>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</si>
  <si>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</si>
  <si>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</si>
  <si>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</si>
  <si>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</si>
  <si>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</si>
  <si>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</si>
  <si>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</si>
  <si>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</si>
  <si>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</si>
  <si>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</si>
  <si>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</si>
  <si>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</si>
  <si>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</si>
  <si>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</si>
  <si>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</si>
  <si>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</si>
  <si>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</si>
  <si>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</si>
  <si>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</si>
  <si>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</si>
  <si>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</si>
  <si>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</si>
  <si>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</si>
  <si>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</si>
  <si>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</si>
  <si>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</si>
  <si>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</si>
  <si>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</si>
  <si>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</si>
  <si>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</si>
  <si>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</si>
  <si>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</si>
  <si>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</si>
  <si>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</si>
  <si>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</si>
  <si>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</si>
  <si>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</si>
  <si>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</si>
  <si>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</si>
  <si>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</si>
  <si>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</si>
  <si>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</si>
  <si>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</si>
  <si>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</si>
  <si>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</si>
  <si>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</si>
  <si>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</si>
  <si>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</si>
  <si>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</si>
  <si>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</si>
  <si>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</si>
  <si>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</si>
  <si>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6-8S</t>
  </si>
  <si>
    <t>8-9S</t>
  </si>
  <si>
    <t>9-10S</t>
  </si>
  <si>
    <t>10-11S</t>
  </si>
  <si>
    <t>11-12S</t>
  </si>
  <si>
    <t>12-13S</t>
  </si>
  <si>
    <t>13-14S</t>
  </si>
  <si>
    <t>CONTENIDOS_DIGITALES_CUARTO_2023_v01.xlsx</t>
  </si>
  <si>
    <t>2821723 A</t>
  </si>
  <si>
    <t>Miguel Ortega</t>
  </si>
  <si>
    <t>COMP37</t>
  </si>
  <si>
    <t>PMA - Escribir guiones audiovisuales según técnicas y metodologías</t>
  </si>
  <si>
    <t>COMP5</t>
  </si>
  <si>
    <t>GENERAR HÁBITOS SALUDABLES DE VIDA MEDIANTE LA APLICACIÓN DE PROGRAMAS DE ACTIVIDAD FÍSICA EN LOS CONTEXTOS PRODUCTIVOS Y SOCIALES</t>
  </si>
  <si>
    <t xml:space="preserve">ZAIRA ESTHER DÍAZ PEREIRA </t>
  </si>
  <si>
    <t>COMP7</t>
  </si>
  <si>
    <t>GESTIONAR PROCESOS PROPIOS DE LA CULTURA EMPRENDEDORAY EMPRESARIA DE ACUERDO CON EL PERFIL PERSONAL Y LOS REQUERIMIENTOS DE LOS CONTEXTOS PRODICTIVO Y SOCIAL</t>
  </si>
  <si>
    <t>COMP11</t>
  </si>
  <si>
    <t>ENG - INTERACTUAR EN LENGUA INGLESA DE FORMA ORAL Y ESCRITA DENTRO DE CONTEXTOS SOCIALES Y LABORALES SEGÚN LOS CRITERIOS ESTABLECIDOS POR EL MARCO COMÚN EUROPEO DE REFERENCIA PARA LAS LENGUAS</t>
  </si>
  <si>
    <t>2821735 A</t>
  </si>
  <si>
    <t>Víctor García</t>
  </si>
  <si>
    <t>COMP13</t>
  </si>
  <si>
    <t>A3D - Desarrollar el storyboard según el guión literario y el guión técnico</t>
  </si>
  <si>
    <t>COMP6</t>
  </si>
  <si>
    <t>EJERCIER DERECHOS FUNDAMENTALES DEL TRABAJOEN EL MARCO DE LA CONSTITUCIÓN POLÍTCA Y LOS CONVENIOS INTERNACIONALES</t>
  </si>
  <si>
    <t>COMP2</t>
  </si>
  <si>
    <t>UTILIZAR HERRAMIENTAS INFORMÁTICAS DE ACUERDO CON LAS NECESIDADES DE MANEJO DE INFORMACIÓN</t>
  </si>
  <si>
    <t>2771158 A</t>
  </si>
  <si>
    <t>Andrés Agudelo</t>
  </si>
  <si>
    <t>COMP50</t>
  </si>
  <si>
    <t>VFX- Integrar elementos multimedia de acuerdo con técnicas y herramientas de producción digital</t>
  </si>
  <si>
    <t>COMP51</t>
  </si>
  <si>
    <t>VFX- Animar el contenido de acuerdo con técnicas y proyecto audiovisual</t>
  </si>
  <si>
    <t>COMP52</t>
  </si>
  <si>
    <t>VFX- Editar contenido audiovisual de acuerdo con parámetros técnicos y técnicas de producción</t>
  </si>
  <si>
    <t>COMP4</t>
  </si>
  <si>
    <t>APLICAR PRÁCTICAS DE PROTECCIÓN AMBIENTAL, SEGURIDAD Y SALUD EN EL TRABAJO DE ACUERDO CON LAS POLÍTICAS ORGANIZACIONALES Y LA NORMATIVIDAD VIGENTE.</t>
  </si>
  <si>
    <t>2755796 C</t>
  </si>
  <si>
    <t>Erika Gutierrez</t>
  </si>
  <si>
    <t>COMP34</t>
  </si>
  <si>
    <t>ELA - Registrar imágenes de acuerdo con elementos técnicos y especificaciones del proyecto audiovisual</t>
  </si>
  <si>
    <t>COMP35</t>
  </si>
  <si>
    <t>ELA - Registrar sonidos de acuerdo con técncias y especificaciones del proyecto audiovisual</t>
  </si>
  <si>
    <t>COMP36</t>
  </si>
  <si>
    <t>ELA - Editar contenido audiovisual de acuerdo con parámetros técnicos y técnicas de producción</t>
  </si>
  <si>
    <t>2710379 A</t>
  </si>
  <si>
    <t>Raúl Acevedo</t>
  </si>
  <si>
    <t>2670712 A</t>
  </si>
  <si>
    <t>Isabel Jarmillo</t>
  </si>
  <si>
    <t>COMP40</t>
  </si>
  <si>
    <t>PMA - Iluminar espacios escenográficos según técnicas y requerimientos del proyecto creativo</t>
  </si>
  <si>
    <t>2617531 A</t>
  </si>
  <si>
    <t>Luís Arango</t>
  </si>
  <si>
    <t>COMP41</t>
  </si>
  <si>
    <t>PMA - Diseñar ambientes de grabación de acuerdo con las especificaciones del libreto</t>
  </si>
  <si>
    <t>2559191 A</t>
  </si>
  <si>
    <t>Nicolás Botero</t>
  </si>
  <si>
    <t>2559196 A</t>
  </si>
  <si>
    <t>Fredy Gallego</t>
  </si>
  <si>
    <t>COMP14</t>
  </si>
  <si>
    <t>A3D - Producir los componentes de la animación de acuerdo con técnicas de modelado y diseño</t>
  </si>
  <si>
    <t>COMP15</t>
  </si>
  <si>
    <t>A3D - Animar elementos de la escena según técnicas y especificaciones del proyecto</t>
  </si>
  <si>
    <t>2501231 A</t>
  </si>
  <si>
    <t>Nuevo</t>
  </si>
  <si>
    <t>COMP32</t>
  </si>
  <si>
    <t>DVJ - Probar el videojuego de acuerdo con el procedimiento técnico y herramientas de desarrollo</t>
  </si>
  <si>
    <t>2501241 A</t>
  </si>
  <si>
    <t>Jardy Iglesias</t>
  </si>
  <si>
    <t>COMP21</t>
  </si>
  <si>
    <t>ANI - Pos producir la animación de acuerdo con las especificaciones del proyecto y
procedimientos técnicos</t>
  </si>
  <si>
    <t>COMP8</t>
  </si>
  <si>
    <t>RAZONAR CUATITATIVAMENTE FRENTE A SITUACIONES SUCEPTIBLES DE SER ABORDADAS DE MANERA MATEMÁTICA EN CONTEXTOS LABORALES, SOCIALES Y PERSONALES</t>
  </si>
  <si>
    <t>COMP1</t>
  </si>
  <si>
    <t>DESARROLLAR PROCESOS DE COMUNICACIÓNES EFICACES Y EFECTIVOS TENIENDO EN CUENTA SITUACIONES DE ORDEN SOCIAL, PERSONAL Y PRODUCTIVO</t>
  </si>
  <si>
    <t>2501287 A</t>
  </si>
  <si>
    <t>Iván Salamanca</t>
  </si>
  <si>
    <t>COMP25</t>
  </si>
  <si>
    <t>CAM - Editar contenidos audiovisuales según técnicas y lineamientos creativos 480H</t>
  </si>
  <si>
    <t>TODAS</t>
  </si>
  <si>
    <t>COMP27</t>
  </si>
  <si>
    <t>Control de bodega de audiovisuales</t>
  </si>
  <si>
    <t>Curso complementario</t>
  </si>
  <si>
    <t>COMP28</t>
  </si>
  <si>
    <t>Curso Complementario</t>
  </si>
  <si>
    <t>Jhon Gallego</t>
  </si>
  <si>
    <t>Isabel Jaramillo</t>
  </si>
  <si>
    <t>Investigación</t>
  </si>
  <si>
    <t>COMP10</t>
  </si>
  <si>
    <t>ORIENTAR INVESTIGACIÓN FORMATIVA SEGÚN REFERENTES TÉCNICOS</t>
  </si>
  <si>
    <t>MULTIMEDIA_CUARTO_2023.xlsx</t>
  </si>
  <si>
    <t>2593786 C</t>
  </si>
  <si>
    <t>Ana Cataño</t>
  </si>
  <si>
    <t>Entregar la aplicación multimedia para evaluar la satisfacción del cliente</t>
  </si>
  <si>
    <t>Realizar la post-producción para generar la animación final de acuerdo con las especificaciones del proyecto</t>
  </si>
  <si>
    <t>Producir textos en inglés en forma escrita y oral.</t>
  </si>
  <si>
    <t>2821740 A</t>
  </si>
  <si>
    <t xml:space="preserve">Analizar la información recolectada para definir la tipología de proyecto multimedial. </t>
  </si>
  <si>
    <t>Diseñar la solución multimedial de acuerdo con el informe de análisis de la información recolectada</t>
  </si>
  <si>
    <t>COMP9</t>
  </si>
  <si>
    <t>Promover la interacción idónea consigo mismo, con los demás y con la naturaleza en los contextos laboral y social.</t>
  </si>
  <si>
    <t>Comprender textos en inglés en forma escrita y auditiva</t>
  </si>
  <si>
    <t>2742733 C</t>
  </si>
  <si>
    <t>COMP3</t>
  </si>
  <si>
    <t xml:space="preserve">Integrar los elementos multimediales de acuerdo con un diseño establecido. </t>
  </si>
  <si>
    <t>2771153 A</t>
  </si>
  <si>
    <t>Dorian Sully Múnera</t>
  </si>
  <si>
    <t>Integrar elementos multimedia de acuerdo con técnicas y herramientas de producción digital.</t>
  </si>
  <si>
    <t>Animar el contenido de acuerdo con técnicas y proyecto audiovisual.</t>
  </si>
  <si>
    <t>Aplicar prácticas de protección ambiental, seguridad y salud en el trabajo de acuerdo con las políticas organizacionales y la normatividad vigente. (Medio Ambiente)</t>
  </si>
  <si>
    <t>COMP19</t>
  </si>
  <si>
    <t>Interactuar en lengua inglesa de forma oral y escrita dentro de contextos sociales y laborales según los criterios establecidos por el marco común europeo de referencia para las lenguas. (inglés)</t>
  </si>
  <si>
    <t>2651969 A</t>
  </si>
  <si>
    <t>2693190 C</t>
  </si>
  <si>
    <t>Diana María Montoya</t>
  </si>
  <si>
    <t>2693239 C</t>
  </si>
  <si>
    <t>Ana María Cataño</t>
  </si>
  <si>
    <t>2742706 C</t>
  </si>
  <si>
    <t>Andrés Felipe Sánchez</t>
  </si>
  <si>
    <t>COMP12</t>
  </si>
  <si>
    <t>Aplicación de conocimientos de las ciencias naturales de acuerdo con situaciones del contexto productivo y social. (Física)</t>
  </si>
  <si>
    <t>ADSO_CUARTO_2023 V1.xlsx</t>
  </si>
  <si>
    <t>2559202 A</t>
  </si>
  <si>
    <t>Ediccson Quiroz</t>
  </si>
  <si>
    <t>COMP18</t>
  </si>
  <si>
    <t>Estructurar propuesta técnica de servicio de tecnología de la información según requisitos técnicos y normativa. - Negociación</t>
  </si>
  <si>
    <t>COMP17</t>
  </si>
  <si>
    <t>Controlar la calidad del servicio de software de acuerdo con los estándares técnicos. - Calidad 2</t>
  </si>
  <si>
    <t>Desarrollar la solución de software de acuerdo con el diseño y metodologías de desarrollo. - Python (Machine Learning + Big Data)</t>
  </si>
  <si>
    <t xml:space="preserve">EDICCSON MANUEL QUIROZ HOYOS </t>
  </si>
  <si>
    <t>COMP24</t>
  </si>
  <si>
    <t>Implementar la solución de software de acuerdo con los requisitos de operación y modelos de referencia. - Proyecto 1 + Manual Técnico</t>
  </si>
  <si>
    <t>Interactuar en lengua inglesa de forma oral y escrita dentro de contextos sociales y laborales según los criterios establecidos por el marco común europeo de referencia para las lenguas.</t>
  </si>
  <si>
    <t>2559205 A</t>
  </si>
  <si>
    <t>Marta Gómez</t>
  </si>
  <si>
    <t xml:space="preserve">LUIS EDUARDO CADAVID ALVAREZ  </t>
  </si>
  <si>
    <t>2559206 A</t>
  </si>
  <si>
    <t xml:space="preserve">LILIANA MARÍA GALEANO ZEA </t>
  </si>
  <si>
    <t xml:space="preserve">CARLOS ALBERTO MONTOYA CANO </t>
  </si>
  <si>
    <t xml:space="preserve">DANIEL DAVID BENAVIDES SÁNCHEZ </t>
  </si>
  <si>
    <t>2559218 A</t>
  </si>
  <si>
    <t>Liliana Galeano</t>
  </si>
  <si>
    <t xml:space="preserve">NEWTON WILLARD POMARE GRINARD </t>
  </si>
  <si>
    <t>2501234 A</t>
  </si>
  <si>
    <t>Implementar la solución de software de acuerdo con los requisitos de operación y modelos de referencia. - Implantación + Manuales + Capacitación</t>
  </si>
  <si>
    <t>COMP26</t>
  </si>
  <si>
    <t>Implementar la solución de software de acuerdo con los requisitos de operación y modelos de referencia. - Proyecto 2  + Manual Técnico</t>
  </si>
  <si>
    <t>Desarrollar la solución de software de acuerdo con el diseño y metodologías de desarrollo. - Pruebas</t>
  </si>
  <si>
    <t>Controlar la calidad del servicio de software de acuerdo con los estándares técnicos. - Calidad 3</t>
  </si>
  <si>
    <t>2501259 A</t>
  </si>
  <si>
    <t>Alvaro Pérez</t>
  </si>
  <si>
    <t xml:space="preserve">EDGARDO ENRIQUE MONTANO LÓPEZ </t>
  </si>
  <si>
    <t>Nuevo C</t>
  </si>
  <si>
    <t>Rafael Reyes</t>
  </si>
  <si>
    <t>Desarrollar la solución de software de acuerdo con el diseño y metodologías de desarrollo. - BD Relacionales (MySQL, SQL Server)</t>
  </si>
  <si>
    <t>Establecer requisitos de la solución de software de acuerdo con estándares y procedimiento técnico. - Fundamentos de Ficha</t>
  </si>
  <si>
    <t>Controlar la calidad del servicio de software de acuerdo con los estándares técnicos. - Calidad 1</t>
  </si>
  <si>
    <t>Evaluar requisitos de la solución de software de acuerdo con metodologías de análisis y estándares. - Algoritmos con Python</t>
  </si>
  <si>
    <t>Razonar cuantitativamente frente a situaciones susceptibles de ser abordadas de manera matemática en contextos laborales, sociales y personales.</t>
  </si>
  <si>
    <t>Utilizar herramientas informáticas de acuerdo con las necesidades de manejo de información.</t>
  </si>
  <si>
    <t>2821717 A</t>
  </si>
  <si>
    <t>Enrique Low Murtra-Interactuar en el contexto productivo y social de acuerdo con principios  éticos para la construcción de una cultura de paz.</t>
  </si>
  <si>
    <t xml:space="preserve">DORIS ELENA MONSALVE SOSSA </t>
  </si>
  <si>
    <t>2821726 A</t>
  </si>
  <si>
    <t>Doris Monsalve</t>
  </si>
  <si>
    <t>2821728 A</t>
  </si>
  <si>
    <t>Fredy Sadder</t>
  </si>
  <si>
    <t>2821731 A</t>
  </si>
  <si>
    <t>Jairo Arboleda</t>
  </si>
  <si>
    <t>2821721 A</t>
  </si>
  <si>
    <t>2617472 A</t>
  </si>
  <si>
    <t>Diego López</t>
  </si>
  <si>
    <t>COMP33</t>
  </si>
  <si>
    <t>Diseñar la solución de software de acuerdo con procedimientos y requisitos técnicos. - Móviles (Nativo e Híbrido)</t>
  </si>
  <si>
    <t>Diseñar la solución de software de acuerdo con procedimientos y requisitos técnicos. - .Net</t>
  </si>
  <si>
    <t>COMP43</t>
  </si>
  <si>
    <t>Orientar investigación formativa según referentes técnicos.</t>
  </si>
  <si>
    <t>Ejercer derechos fundamentales del trabajo en el marco de la constitución política y los convenios internacionales.</t>
  </si>
  <si>
    <t>2616621 A</t>
  </si>
  <si>
    <t>Diego Guilombo</t>
  </si>
  <si>
    <t>2670689 A</t>
  </si>
  <si>
    <t>Magnolia Barajas</t>
  </si>
  <si>
    <t>COMP31</t>
  </si>
  <si>
    <t>Diseñar la solución de software de acuerdo con procedimientos y requisitos técnicos. - Modelado de artefactos.</t>
  </si>
  <si>
    <t>Diseñar la solución de software de acuerdo con procedimientos y requisitos técnicos. - BD NoSQL + Node JS</t>
  </si>
  <si>
    <t>2693136 C</t>
  </si>
  <si>
    <t>José Luis Guzmán</t>
  </si>
  <si>
    <t xml:space="preserve">WILSON FREDY LÓPEZ GÓMEZ </t>
  </si>
  <si>
    <t>COMP16</t>
  </si>
  <si>
    <t>Generar hábitos saludables de vida mediante la aplicación de programas de actividad física en los contextos productivos y sociales.</t>
  </si>
  <si>
    <t>COMP20</t>
  </si>
  <si>
    <t>Aplicar prácticas de protección ambiental, seguridad y salud en el trabajo de acuerdo con las políticas organizacionales  y la normatividad vigente.</t>
  </si>
  <si>
    <t>YURANI GALLEGO CARDONA</t>
  </si>
  <si>
    <t>2693140 C</t>
  </si>
  <si>
    <t>2693144 C</t>
  </si>
  <si>
    <t>Carlos Gómez</t>
  </si>
  <si>
    <t>2742550 C</t>
  </si>
  <si>
    <t>Jhonnys Rodriguez</t>
  </si>
  <si>
    <t>Implementar la solución de software de acuerdo con los requisitos de operación y modelos de referencia. - PHP</t>
  </si>
  <si>
    <t>Evaluar requisitos de la solución de software de acuerdo con metodologías de análisis y estándares. - JavaScript</t>
  </si>
  <si>
    <t>Evaluar requisitos de la solución de software de acuerdo con metodologías de análisis y estándares. - Análisis + Refinamiento de Requisitos</t>
  </si>
  <si>
    <t>Aplicación de conocimientos de las ciencias naturales de acuerdo con situaciones del contexto productivo y social.</t>
  </si>
  <si>
    <t>2742580 A</t>
  </si>
  <si>
    <t>Newton Pomare</t>
  </si>
  <si>
    <t>Desarrollar procesos de comunicación eficaces y efectivos, teniendo en cuenta situaciones  de orden social, personal y productivo.</t>
  </si>
  <si>
    <t>KENIA NAYIVER LOPEZ RAMIREZ</t>
  </si>
  <si>
    <t>2710376 A</t>
  </si>
  <si>
    <t>Leonardo Martínez</t>
  </si>
  <si>
    <t>COMP38</t>
  </si>
  <si>
    <t>Desarrollar la solución de software de acuerdo con el diseño y metodologías de desarrollo. - Interfaces Gráficas + Proyecto 1 (codificar)</t>
  </si>
  <si>
    <t>COMP29</t>
  </si>
  <si>
    <t>Administrar base de datos de acuerdo con los estándares y requisitos técnicos. - Bases de Datos 2 (Tc)</t>
  </si>
  <si>
    <t>COMP30</t>
  </si>
  <si>
    <t>Establecer requisitos de la solución de software de acuerdo con estándares y procedimiento técnico - Análisis + Manual Técnico v2</t>
  </si>
  <si>
    <t>0</t>
  </si>
  <si>
    <t>COMP39</t>
  </si>
  <si>
    <t>Desarrollar la solución de software de acuerdo con el diseño y metodologías de desarrollo. - Proyecto 2 + Pruebas (Tc.)</t>
  </si>
  <si>
    <t>COMP42</t>
  </si>
  <si>
    <t>Desarrollar la solución de software de acuerdo con el diseño y metodologías de desarrollo. -  Instalación + Manual Técnico y Usuario v3</t>
  </si>
  <si>
    <t>2771132 A</t>
  </si>
  <si>
    <t>Alber Arango</t>
  </si>
  <si>
    <t>2</t>
  </si>
  <si>
    <t>2771150 A</t>
  </si>
  <si>
    <t>Wilson López</t>
  </si>
  <si>
    <t>Administrar base de datos de acuerdo con los estándares y requisitos técnicos. - Bases de Datos 1 (Tc)</t>
  </si>
  <si>
    <t>INFRAESTRUCTURA_CUARTO_2023.xlsx</t>
  </si>
  <si>
    <t>2710342</t>
  </si>
  <si>
    <t>John Jairo Ramirez</t>
  </si>
  <si>
    <t>IMPLEMENTACIÓN DE LA RED FÍSICA DE DATOS</t>
  </si>
  <si>
    <t>INTERACTUAR EN EL CONTEXTO PRODUCTIVO Y SOCIAL DE ACUERDO CON PRINCIPIOS ÉTICOS PARA LA CONSTRUCCIÓN DE UNA CULTURA DE PAZ</t>
  </si>
  <si>
    <t>CULTURA EMPRENDEDORA Y EMPRESARIAL</t>
  </si>
  <si>
    <t>ACTIVIDAD FÍSICA Y HÁBITOS DE VIDA SALUDABLE</t>
  </si>
  <si>
    <t>INGLES</t>
  </si>
  <si>
    <t>2710340</t>
  </si>
  <si>
    <t>Luis Angel Cordoba</t>
  </si>
  <si>
    <t>DESARROLLO DE PROCESOS DE COMUNICACIÓN EFICACES Y EFECTIVOS</t>
  </si>
  <si>
    <t>2693180 C</t>
  </si>
  <si>
    <t>Andrés Medranda</t>
  </si>
  <si>
    <t>CONFIGURACIÓN DE EQUIPOS DE CÓMPUTO</t>
  </si>
  <si>
    <t>COMP23</t>
  </si>
  <si>
    <t>EJERCICIO DE LOS DERECHOS FUNDAMENTALES DEL TRABAJO</t>
  </si>
  <si>
    <t>2693203 C</t>
  </si>
  <si>
    <t>Diego Moreno</t>
  </si>
  <si>
    <t>2693177 C</t>
  </si>
  <si>
    <t>IMPLEMENTACIÓN DE LA RED DE DATOS</t>
  </si>
  <si>
    <t>2524694 C</t>
  </si>
  <si>
    <t>John Jaime</t>
  </si>
  <si>
    <t>ADMINISTRACIÓN DE HARDWARE Y SOFTWARE DE SEGURIDAD EN LA RED</t>
  </si>
  <si>
    <t xml:space="preserve">2693239 C </t>
  </si>
  <si>
    <t>Identificar las oportunidades que el SENA ofrece en el marco de la formación profesional de acuerdocon el contexto nacional e internacional</t>
  </si>
  <si>
    <t>2803649 C</t>
  </si>
  <si>
    <t>Hernan villar</t>
  </si>
  <si>
    <t>IMPLEMENTACIÓN DE LA RED INALÁMBRICA LOCAL</t>
  </si>
  <si>
    <t>2742662</t>
  </si>
  <si>
    <t>Bernardo</t>
  </si>
  <si>
    <t>2670682 A</t>
  </si>
  <si>
    <t>Rodrigo</t>
  </si>
  <si>
    <t>2771146 A</t>
  </si>
  <si>
    <t>John Jairo Rivera</t>
  </si>
  <si>
    <t>MANTENER EQUIPOS DE CÓMPUTO SEGÚN PROCEDIMIENTO TÉCNICO</t>
  </si>
  <si>
    <t>APLICACIÓN DE CONOCIMIENTOS DE LAS CIENCIAS NATURALES DE ACUERDO CON SITUACIONES DEL CONTEXTO PRODUCTIVO Y SOCIAL</t>
  </si>
  <si>
    <t>2773060 A</t>
  </si>
  <si>
    <t xml:space="preserve">Aiscardo </t>
  </si>
  <si>
    <t>2771148 A</t>
  </si>
  <si>
    <t>Juan Gallego</t>
  </si>
  <si>
    <t>PROTECCIÓN PARA LA SALUD Y EL MEDIO AMBIENTE</t>
  </si>
  <si>
    <t>2789849  Copa</t>
  </si>
  <si>
    <t>Elvis Meza</t>
  </si>
  <si>
    <t>2789849 Copa</t>
  </si>
  <si>
    <t>2821743 A</t>
  </si>
  <si>
    <t>Aiscardo</t>
  </si>
  <si>
    <t xml:space="preserve">INDUCCIÓN </t>
  </si>
  <si>
    <t>ATENDER REQUERIMIENTOS DE LOS CLIENTES DE ACUERDO CON PROCEDIMIENTO TÉCNICO Y NORMATIVA DE PROCESOS DE NEGOCIOS</t>
  </si>
  <si>
    <t>2773073 A</t>
  </si>
  <si>
    <t xml:space="preserve">carlos </t>
  </si>
  <si>
    <t>2771144 A</t>
  </si>
  <si>
    <t>FREDDY</t>
  </si>
  <si>
    <t>ARTES_GRÁFICAS_CUARTO_2023.xlsx</t>
  </si>
  <si>
    <t>2559176 A</t>
  </si>
  <si>
    <t>INTERACTUAR EN LENGUA INGLESA DE FORMA ORAL Y ESCRITA DENTRO DE CONTEXTOS SOCIALES Y LABORALES SEGÚN LOS CRITERIOS ESTABLECIDOS POR EL MARCO COMÚN EUROPEO DE REFERENCIA PARA LAS LENGUAS.</t>
  </si>
  <si>
    <t>220201501 APLICACIÓN DE CONOCIMIENTOS DE LAS CIENCIAS NATURALES DE ACUERDO CON SITUACIONES DEL CONTEXTO PRODUCTIVO Y SOCIAL.</t>
  </si>
  <si>
    <t>291301081 DMGV · ELABORAR PRODUCTOS EDITORIALES MULTIMEDIA SEGÚN ACUERDO EDITORIAL Y PARÁMETROS TÉCNICOS / DIAGRAMACIÓN EDITORIAL DE PUBLICACIONES DIGITALES.</t>
  </si>
  <si>
    <t>2710478 A</t>
  </si>
  <si>
    <t xml:space="preserve">CLAUDIA MARÍA LUJÁN VILLEGAS </t>
  </si>
  <si>
    <t>240201529 GESTIONAR PROCESOS PROPIOS DE LA CULTURA EMPRENDEDORA Y EMPRESARIAL DE ACUERDO CON EL PERFIL PERSONAL Y LOS REQUERIMIENTOS DE LOS CONTEXTOS PRODUCTIVO Y SOCIAL.</t>
  </si>
  <si>
    <t>210201501 EJERCER DERECHOS FUNDAMENTALES DEL TRABAJO EN EL MARCO DE LA CONSTITUCIÓN POLÍTICA Y LOS CONVENIOS INTERNACIONALES.</t>
  </si>
  <si>
    <t>240201524 DESARROLLAR PROCESOS DE COMUNICACIÓN EFICACES Y EFECTIVOS, TENIENDO EN CUENTA SITUACIONES DE ORDEN SOCIAL, PERSONAL Y PRODUCTIVO.</t>
  </si>
  <si>
    <t>291301072 IMPDIG · IMPRESIÓN DIGITAL DE PRODUCTOS GRÁFICOS</t>
  </si>
  <si>
    <t>291301601 IMPDIG · IDENTIFICACIÓN DEL PROCESO GRÁFICO EN CONDICIONES DE SEGURIDAD CALIDAD Y PRODUCTIVIDAD.</t>
  </si>
  <si>
    <t>2651714 C</t>
  </si>
  <si>
    <t>OLIVIA MARCELA ORREGO</t>
  </si>
  <si>
    <t>220501046 UTILIZAR HERRAMIENTAS INFORMÁTICAS DE ACUERDO CON LAS NECESIDADES DE MANEJO DE INFORMACIÓN</t>
  </si>
  <si>
    <t>240201528 RAZONAR CUANTITATIVAMENTE FRENTE A SITUACIONES SUSCEPTIBLES DE SER ABORDADAS DE MANERA MATEMÁTICA EN CONTEXTOS LABORALES, SOCIALES Y PERSONALES.</t>
  </si>
  <si>
    <t>291301078 DMGV · DIAGRAMAR PIEZAS GRÁFICAS DE ACUERDO CON EL MEDIO DE SALIDA Y PARAMETROS DE MAQUETACIÓN / DIAGRAMACIÓN DE PRODUCTOS GRÁFICOS EDITORIALES.</t>
  </si>
  <si>
    <t xml:space="preserve">DAISSY MARCELA MORENO GONZÁLEZ </t>
  </si>
  <si>
    <t>2710381 A</t>
  </si>
  <si>
    <t>2693236 C</t>
  </si>
  <si>
    <t>291301082 GPPMI · COORDINAR LOS PROCESOS DE PREIMPRESIÓN DE ACUERDO CON LOS PARÁMETROS TÉCNICOS Y EL MEDIO DE SALIDA. / IMPLEMENTACIÓN DE PROCESOS DE PREPRENSA</t>
  </si>
  <si>
    <t>291301078 GPPMI · DIAGRAMAR PIEZAS GRÁFICAS DE ACUERDO CON EL MEDIO DE SALIDA Y PARÁMETROS DE MAQUETACIÓN / FINALIZACIÓN DE PIEZAS GRAFICAS</t>
  </si>
  <si>
    <t>2693238 C</t>
  </si>
  <si>
    <t>2593761 C</t>
  </si>
  <si>
    <t>220601020 GPPMI · CONTROLAR LA PRODUCCIÓN DE ACUERDO CON MÉTODOS TÉCNICOS Y NORMATIVA / CONTROL DEL PROCESOS DE PREPRENSA</t>
  </si>
  <si>
    <t>2785904 C</t>
  </si>
  <si>
    <t>291301087 OFFSET · CONTROLAR PROCESO DE IMPRESIÓN SEGÚN MÉTODOS DE MEDICIÓN Y
ESPECIFICACIONES TÉCNICAS</t>
  </si>
  <si>
    <t>291301110 OFFSET · IMPRIMIR PIEZAS GRÁFICAS DE ACUERDO CON MÉTODOS OFFSET Y MANUAL DEL FABRICANTE</t>
  </si>
  <si>
    <t>240201526 INTERACTUAR EN EL CONTEXTO PRODUCTIVO Y SOCIAL DE ACUERDO CON PRINCIPIOS ÉTICOS PARA LA CONSTRUCCIÓN DE UNA CULTURA DE PAZ.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</si>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</sst>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36"/>
      <color rgb="FFFFFFFF"/>
      <name val="Calibri"/>
      <family val="2"/>
    </font>
    <font>
      <b/>
      <sz val="36"/>
      <color rgb="FF000000"/>
      <name val="Calibri"/>
      <family val="2"/>
    </font>
    <font>
      <b/>
      <sz val="16"/>
      <color rgb="FFFFFFFF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GRAMACIONES_PARCIALES" displayName="PROGRAMACIONES_PARCIALES" ref="A2:CZ362" totalsRowCount="1">
  <autoFilter ref="A2:CZ361" xr:uid="{00000000-0009-0000-0100-000001000000}">
    <filterColumn colId="3">
      <filters>
        <filter val="Daniel Benavides"/>
      </filters>
    </filterColumn>
  </autoFilter>
  <tableColumns count="104">
    <tableColumn id="1" xr3:uid="{00000000-0010-0000-0000-000001000000}" name="Source.Name" totalsRowLabel="Total"/>
    <tableColumn id="2" xr3:uid="{00000000-0010-0000-0000-000002000000}" name="FICHA"/>
    <tableColumn id="3" xr3:uid="{00000000-0010-0000-0000-000003000000}" name="FORMACIÓN"/>
    <tableColumn id="4" xr3:uid="{00000000-0010-0000-0000-000004000000}" name="TITULAR"/>
    <tableColumn id="5" xr3:uid="{00000000-0010-0000-0000-000005000000}" name="TRIMESTRE ACADÉMICO" totalsRowDxfId="95"/>
    <tableColumn id="6" xr3:uid="{00000000-0010-0000-0000-000006000000}" name="COMPETENCIA"/>
    <tableColumn id="7" xr3:uid="{00000000-0010-0000-0000-000007000000}" name="NOMBRE DE LA COMPETENCIA"/>
    <tableColumn id="8" xr3:uid="{00000000-0010-0000-0000-000008000000}" name="RAP 1" totalsRowDxfId="94"/>
    <tableColumn id="9" xr3:uid="{00000000-0010-0000-0000-000009000000}" name="RAP 2" totalsRowDxfId="93"/>
    <tableColumn id="10" xr3:uid="{00000000-0010-0000-0000-00000A000000}" name="RAP 3" totalsRowDxfId="92"/>
    <tableColumn id="11" xr3:uid="{00000000-0010-0000-0000-00000B000000}" name="RAP 4" totalsRowDxfId="91"/>
    <tableColumn id="12" xr3:uid="{00000000-0010-0000-0000-00000C000000}" name="RAP 5" totalsRowDxfId="90"/>
    <tableColumn id="13" xr3:uid="{00000000-0010-0000-0000-00000D000000}" name="RAP 6" totalsRowDxfId="89"/>
    <tableColumn id="14" xr3:uid="{00000000-0010-0000-0000-00000E000000}" name="INSTRUCTOR"/>
    <tableColumn id="15" xr3:uid="{00000000-0010-0000-0000-00000F000000}" name="NOMBRE DE LA COMPETENCIA 2"/>
    <tableColumn id="16" xr3:uid="{00000000-0010-0000-0000-000010000000}" name="HORAS SEMANAL" totalsRowDxfId="88"/>
    <tableColumn id="17" xr3:uid="{00000000-0010-0000-0000-000011000000}" name="HORAS POR TRIMESTRE" totalsRowDxfId="87"/>
    <tableColumn id="18" xr3:uid="{00000000-0010-0000-0000-000012000000}" name="6-7L" totalsRowFunction="custom" totalsRowDxfId="86">
      <totalsRowFormula>SUBTOTAL(3,PROGRAMACIONES_PARCIALES[6-7L])</totalsRowFormula>
    </tableColumn>
    <tableColumn id="19" xr3:uid="{00000000-0010-0000-0000-000013000000}" name="7-8L" totalsRowFunction="custom" totalsRowDxfId="85">
      <totalsRowFormula>SUBTOTAL(3,PROGRAMACIONES_PARCIALES[7-8L])</totalsRowFormula>
    </tableColumn>
    <tableColumn id="20" xr3:uid="{00000000-0010-0000-0000-000014000000}" name="8-9L" totalsRowFunction="custom" totalsRowDxfId="84">
      <totalsRowFormula>SUBTOTAL(3,PROGRAMACIONES_PARCIALES[8-9L])</totalsRowFormula>
    </tableColumn>
    <tableColumn id="21" xr3:uid="{00000000-0010-0000-0000-000015000000}" name="9-10L" totalsRowFunction="custom" totalsRowDxfId="83">
      <totalsRowFormula>SUBTOTAL(3,PROGRAMACIONES_PARCIALES[9-10L])</totalsRowFormula>
    </tableColumn>
    <tableColumn id="22" xr3:uid="{00000000-0010-0000-0000-000016000000}" name="10-11L" totalsRowFunction="custom" totalsRowDxfId="82">
      <totalsRowFormula>SUBTOTAL(3,PROGRAMACIONES_PARCIALES[10-11L])</totalsRowFormula>
    </tableColumn>
    <tableColumn id="23" xr3:uid="{00000000-0010-0000-0000-000017000000}" name="11-12L" totalsRowFunction="custom" totalsRowDxfId="81">
      <totalsRowFormula>SUBTOTAL(3,PROGRAMACIONES_PARCIALES[11-12L])</totalsRowFormula>
    </tableColumn>
    <tableColumn id="24" xr3:uid="{00000000-0010-0000-0000-000018000000}" name="12-13L" totalsRowFunction="custom" totalsRowDxfId="80">
      <totalsRowFormula>SUBTOTAL(3,PROGRAMACIONES_PARCIALES[12-13L])</totalsRowFormula>
    </tableColumn>
    <tableColumn id="25" xr3:uid="{00000000-0010-0000-0000-000019000000}" name="13-14L" totalsRowFunction="custom" totalsRowDxfId="79">
      <totalsRowFormula>SUBTOTAL(3,PROGRAMACIONES_PARCIALES[13-14L])</totalsRowFormula>
    </tableColumn>
    <tableColumn id="26" xr3:uid="{00000000-0010-0000-0000-00001A000000}" name="14-15L" totalsRowFunction="custom" totalsRowDxfId="78">
      <totalsRowFormula>SUBTOTAL(3,PROGRAMACIONES_PARCIALES[14-15L])</totalsRowFormula>
    </tableColumn>
    <tableColumn id="27" xr3:uid="{00000000-0010-0000-0000-00001B000000}" name="15-16L" totalsRowFunction="custom" totalsRowDxfId="77">
      <totalsRowFormula>SUBTOTAL(3,PROGRAMACIONES_PARCIALES[15-16L])</totalsRowFormula>
    </tableColumn>
    <tableColumn id="28" xr3:uid="{00000000-0010-0000-0000-00001C000000}" name="16-17L" totalsRowFunction="custom" totalsRowDxfId="76">
      <totalsRowFormula>SUBTOTAL(3,PROGRAMACIONES_PARCIALES[16-17L])</totalsRowFormula>
    </tableColumn>
    <tableColumn id="29" xr3:uid="{00000000-0010-0000-0000-00001D000000}" name="17-18L" totalsRowFunction="custom" totalsRowDxfId="75">
      <totalsRowFormula>SUBTOTAL(3,PROGRAMACIONES_PARCIALES[17-18L])</totalsRowFormula>
    </tableColumn>
    <tableColumn id="30" xr3:uid="{00000000-0010-0000-0000-00001E000000}" name="18-19L" totalsRowFunction="custom" totalsRowDxfId="74">
      <totalsRowFormula>SUBTOTAL(3,PROGRAMACIONES_PARCIALES[18-19L])</totalsRowFormula>
    </tableColumn>
    <tableColumn id="31" xr3:uid="{00000000-0010-0000-0000-00001F000000}" name="19-20L" totalsRowFunction="custom" totalsRowDxfId="73">
      <totalsRowFormula>SUBTOTAL(3,PROGRAMACIONES_PARCIALES[19-20L])</totalsRowFormula>
    </tableColumn>
    <tableColumn id="32" xr3:uid="{00000000-0010-0000-0000-000020000000}" name="20-21L" totalsRowFunction="custom" totalsRowDxfId="72">
      <totalsRowFormula>SUBTOTAL(3,PROGRAMACIONES_PARCIALES[20-21L])</totalsRowFormula>
    </tableColumn>
    <tableColumn id="33" xr3:uid="{00000000-0010-0000-0000-000021000000}" name="21-22L" totalsRowFunction="custom" totalsRowDxfId="71">
      <totalsRowFormula>SUBTOTAL(3,PROGRAMACIONES_PARCIALES[21-22L])</totalsRowFormula>
    </tableColumn>
    <tableColumn id="34" xr3:uid="{00000000-0010-0000-0000-000022000000}" name="6-7M" totalsRowFunction="custom" totalsRowDxfId="70">
      <totalsRowFormula>SUBTOTAL(3,PROGRAMACIONES_PARCIALES[6-7M])</totalsRowFormula>
    </tableColumn>
    <tableColumn id="35" xr3:uid="{00000000-0010-0000-0000-000023000000}" name="7-8M" totalsRowFunction="custom" totalsRowDxfId="69">
      <totalsRowFormula>SUBTOTAL(3,PROGRAMACIONES_PARCIALES[7-8M])</totalsRowFormula>
    </tableColumn>
    <tableColumn id="36" xr3:uid="{00000000-0010-0000-0000-000024000000}" name="8-9M" totalsRowFunction="custom" totalsRowDxfId="68">
      <totalsRowFormula>SUBTOTAL(3,PROGRAMACIONES_PARCIALES[8-9M])</totalsRowFormula>
    </tableColumn>
    <tableColumn id="37" xr3:uid="{00000000-0010-0000-0000-000025000000}" name="9-10M" totalsRowFunction="custom" totalsRowDxfId="67">
      <totalsRowFormula>SUBTOTAL(3,PROGRAMACIONES_PARCIALES[9-10M])</totalsRowFormula>
    </tableColumn>
    <tableColumn id="38" xr3:uid="{00000000-0010-0000-0000-000026000000}" name="10-11M" totalsRowFunction="custom" totalsRowDxfId="66">
      <totalsRowFormula>SUBTOTAL(3,PROGRAMACIONES_PARCIALES[10-11M])</totalsRowFormula>
    </tableColumn>
    <tableColumn id="39" xr3:uid="{00000000-0010-0000-0000-000027000000}" name="11-12M" totalsRowFunction="custom" totalsRowDxfId="65">
      <totalsRowFormula>SUBTOTAL(3,PROGRAMACIONES_PARCIALES[11-12M])</totalsRowFormula>
    </tableColumn>
    <tableColumn id="40" xr3:uid="{00000000-0010-0000-0000-000028000000}" name="12-13M" totalsRowFunction="custom" totalsRowDxfId="64">
      <totalsRowFormula>SUBTOTAL(3,PROGRAMACIONES_PARCIALES[12-13M])</totalsRowFormula>
    </tableColumn>
    <tableColumn id="41" xr3:uid="{00000000-0010-0000-0000-000029000000}" name="13-14M" totalsRowFunction="custom" totalsRowDxfId="63">
      <totalsRowFormula>SUBTOTAL(3,PROGRAMACIONES_PARCIALES[13-14M])</totalsRowFormula>
    </tableColumn>
    <tableColumn id="42" xr3:uid="{00000000-0010-0000-0000-00002A000000}" name="14-15M" totalsRowFunction="custom" totalsRowDxfId="62">
      <totalsRowFormula>SUBTOTAL(3,PROGRAMACIONES_PARCIALES[14-15M])</totalsRowFormula>
    </tableColumn>
    <tableColumn id="43" xr3:uid="{00000000-0010-0000-0000-00002B000000}" name="15-16M" totalsRowFunction="custom" totalsRowDxfId="61">
      <totalsRowFormula>SUBTOTAL(3,PROGRAMACIONES_PARCIALES[15-16M])</totalsRowFormula>
    </tableColumn>
    <tableColumn id="44" xr3:uid="{00000000-0010-0000-0000-00002C000000}" name="16-17M" totalsRowFunction="custom" totalsRowDxfId="60">
      <totalsRowFormula>SUBTOTAL(3,PROGRAMACIONES_PARCIALES[16-17M])</totalsRowFormula>
    </tableColumn>
    <tableColumn id="45" xr3:uid="{00000000-0010-0000-0000-00002D000000}" name="17-18M" totalsRowFunction="custom" totalsRowDxfId="59">
      <totalsRowFormula>SUBTOTAL(3,PROGRAMACIONES_PARCIALES[17-18M])</totalsRowFormula>
    </tableColumn>
    <tableColumn id="46" xr3:uid="{00000000-0010-0000-0000-00002E000000}" name="18-19M" totalsRowFunction="custom" totalsRowDxfId="58">
      <totalsRowFormula>SUBTOTAL(3,PROGRAMACIONES_PARCIALES[18-19M])</totalsRowFormula>
    </tableColumn>
    <tableColumn id="47" xr3:uid="{00000000-0010-0000-0000-00002F000000}" name="19-20M" totalsRowFunction="custom" totalsRowDxfId="57">
      <totalsRowFormula>SUBTOTAL(3,PROGRAMACIONES_PARCIALES[19-20M])</totalsRowFormula>
    </tableColumn>
    <tableColumn id="48" xr3:uid="{00000000-0010-0000-0000-000030000000}" name="20-21M" totalsRowFunction="custom" totalsRowDxfId="56">
      <totalsRowFormula>SUBTOTAL(3,PROGRAMACIONES_PARCIALES[20-21M])</totalsRowFormula>
    </tableColumn>
    <tableColumn id="49" xr3:uid="{00000000-0010-0000-0000-000031000000}" name="21-22M" totalsRowFunction="custom" totalsRowDxfId="55">
      <totalsRowFormula>SUBTOTAL(3,PROGRAMACIONES_PARCIALES[21-22M])</totalsRowFormula>
    </tableColumn>
    <tableColumn id="50" xr3:uid="{00000000-0010-0000-0000-000032000000}" name="6-7MI" totalsRowFunction="custom" totalsRowDxfId="54">
      <totalsRowFormula>SUBTOTAL(3,PROGRAMACIONES_PARCIALES[6-7MI])</totalsRowFormula>
    </tableColumn>
    <tableColumn id="51" xr3:uid="{00000000-0010-0000-0000-000033000000}" name="7-8MI" totalsRowFunction="custom" totalsRowDxfId="53">
      <totalsRowFormula>SUBTOTAL(3,PROGRAMACIONES_PARCIALES[7-8MI])</totalsRowFormula>
    </tableColumn>
    <tableColumn id="52" xr3:uid="{00000000-0010-0000-0000-000034000000}" name="8-9MI" totalsRowFunction="custom" totalsRowDxfId="52">
      <totalsRowFormula>SUBTOTAL(3,PROGRAMACIONES_PARCIALES[8-9MI])</totalsRowFormula>
    </tableColumn>
    <tableColumn id="53" xr3:uid="{00000000-0010-0000-0000-000035000000}" name="9-10MI" totalsRowFunction="custom" totalsRowDxfId="51">
      <totalsRowFormula>SUBTOTAL(3,PROGRAMACIONES_PARCIALES[9-10MI])</totalsRowFormula>
    </tableColumn>
    <tableColumn id="54" xr3:uid="{00000000-0010-0000-0000-000036000000}" name="10-11MI" totalsRowFunction="custom" totalsRowDxfId="50">
      <totalsRowFormula>SUBTOTAL(3,PROGRAMACIONES_PARCIALES[10-11MI])</totalsRowFormula>
    </tableColumn>
    <tableColumn id="55" xr3:uid="{00000000-0010-0000-0000-000037000000}" name="11-12MI" totalsRowFunction="custom" totalsRowDxfId="49">
      <totalsRowFormula>SUBTOTAL(3,PROGRAMACIONES_PARCIALES[11-12MI])</totalsRowFormula>
    </tableColumn>
    <tableColumn id="56" xr3:uid="{00000000-0010-0000-0000-000038000000}" name="12-13MI" totalsRowFunction="custom" totalsRowDxfId="48">
      <totalsRowFormula>SUBTOTAL(3,PROGRAMACIONES_PARCIALES[12-13MI])</totalsRowFormula>
    </tableColumn>
    <tableColumn id="57" xr3:uid="{00000000-0010-0000-0000-000039000000}" name="13-14MI" totalsRowFunction="custom" totalsRowDxfId="47">
      <totalsRowFormula>SUBTOTAL(3,PROGRAMACIONES_PARCIALES[13-14MI])</totalsRowFormula>
    </tableColumn>
    <tableColumn id="58" xr3:uid="{00000000-0010-0000-0000-00003A000000}" name="14-15MI" totalsRowFunction="custom" totalsRowDxfId="46">
      <totalsRowFormula>SUBTOTAL(3,PROGRAMACIONES_PARCIALES[14-15MI])</totalsRowFormula>
    </tableColumn>
    <tableColumn id="59" xr3:uid="{00000000-0010-0000-0000-00003B000000}" name="15-16MI" totalsRowFunction="custom" totalsRowDxfId="45">
      <totalsRowFormula>SUBTOTAL(3,PROGRAMACIONES_PARCIALES[15-16MI])</totalsRowFormula>
    </tableColumn>
    <tableColumn id="60" xr3:uid="{00000000-0010-0000-0000-00003C000000}" name="16-17MI" totalsRowFunction="custom" totalsRowDxfId="44">
      <totalsRowFormula>SUBTOTAL(3,PROGRAMACIONES_PARCIALES[16-17MI])</totalsRowFormula>
    </tableColumn>
    <tableColumn id="61" xr3:uid="{00000000-0010-0000-0000-00003D000000}" name="17-18MI" totalsRowFunction="custom" totalsRowDxfId="43">
      <totalsRowFormula>SUBTOTAL(3,PROGRAMACIONES_PARCIALES[17-18MI])</totalsRowFormula>
    </tableColumn>
    <tableColumn id="62" xr3:uid="{00000000-0010-0000-0000-00003E000000}" name="18-19MI" totalsRowFunction="custom" totalsRowDxfId="42">
      <totalsRowFormula>SUBTOTAL(3,PROGRAMACIONES_PARCIALES[18-19MI])</totalsRowFormula>
    </tableColumn>
    <tableColumn id="63" xr3:uid="{00000000-0010-0000-0000-00003F000000}" name="19-20MI" totalsRowFunction="custom" totalsRowDxfId="41">
      <totalsRowFormula>SUBTOTAL(3,PROGRAMACIONES_PARCIALES[19-20MI])</totalsRowFormula>
    </tableColumn>
    <tableColumn id="64" xr3:uid="{00000000-0010-0000-0000-000040000000}" name="20-21MI" totalsRowFunction="custom" totalsRowDxfId="40">
      <totalsRowFormula>SUBTOTAL(3,PROGRAMACIONES_PARCIALES[20-21MI])</totalsRowFormula>
    </tableColumn>
    <tableColumn id="65" xr3:uid="{00000000-0010-0000-0000-000041000000}" name="21-22MI" totalsRowFunction="custom" totalsRowDxfId="39">
      <totalsRowFormula>SUBTOTAL(3,PROGRAMACIONES_PARCIALES[21-22MI])</totalsRowFormula>
    </tableColumn>
    <tableColumn id="66" xr3:uid="{00000000-0010-0000-0000-000042000000}" name="6-7J" totalsRowFunction="custom" totalsRowDxfId="38">
      <totalsRowFormula>SUBTOTAL(3,PROGRAMACIONES_PARCIALES[6-7J])</totalsRowFormula>
    </tableColumn>
    <tableColumn id="67" xr3:uid="{00000000-0010-0000-0000-000043000000}" name="7-8J" totalsRowFunction="custom" totalsRowDxfId="37">
      <totalsRowFormula>SUBTOTAL(3,PROGRAMACIONES_PARCIALES[7-8J])</totalsRowFormula>
    </tableColumn>
    <tableColumn id="68" xr3:uid="{00000000-0010-0000-0000-000044000000}" name="8-9J" totalsRowFunction="custom" totalsRowDxfId="36">
      <totalsRowFormula>SUBTOTAL(3,PROGRAMACIONES_PARCIALES[8-9J])</totalsRowFormula>
    </tableColumn>
    <tableColumn id="69" xr3:uid="{00000000-0010-0000-0000-000045000000}" name="9-10J" totalsRowFunction="custom" totalsRowDxfId="35">
      <totalsRowFormula>SUBTOTAL(3,PROGRAMACIONES_PARCIALES[9-10J])</totalsRowFormula>
    </tableColumn>
    <tableColumn id="70" xr3:uid="{00000000-0010-0000-0000-000046000000}" name="10-11J" totalsRowFunction="custom" totalsRowDxfId="34">
      <totalsRowFormula>SUBTOTAL(3,PROGRAMACIONES_PARCIALES[10-11J])</totalsRowFormula>
    </tableColumn>
    <tableColumn id="71" xr3:uid="{00000000-0010-0000-0000-000047000000}" name="11-12J" totalsRowFunction="custom" totalsRowDxfId="33">
      <totalsRowFormula>SUBTOTAL(3,PROGRAMACIONES_PARCIALES[11-12J])</totalsRowFormula>
    </tableColumn>
    <tableColumn id="72" xr3:uid="{00000000-0010-0000-0000-000048000000}" name="12-13J" totalsRowFunction="custom" totalsRowDxfId="32">
      <totalsRowFormula>SUBTOTAL(3,PROGRAMACIONES_PARCIALES[12-13J])</totalsRowFormula>
    </tableColumn>
    <tableColumn id="73" xr3:uid="{00000000-0010-0000-0000-000049000000}" name="13-14J" totalsRowFunction="custom" totalsRowDxfId="31">
      <totalsRowFormula>SUBTOTAL(3,PROGRAMACIONES_PARCIALES[13-14J])</totalsRowFormula>
    </tableColumn>
    <tableColumn id="74" xr3:uid="{00000000-0010-0000-0000-00004A000000}" name="14-15J" totalsRowFunction="custom" totalsRowDxfId="30">
      <totalsRowFormula>SUBTOTAL(3,PROGRAMACIONES_PARCIALES[14-15J])</totalsRowFormula>
    </tableColumn>
    <tableColumn id="75" xr3:uid="{00000000-0010-0000-0000-00004B000000}" name="15-16J" totalsRowFunction="custom" totalsRowDxfId="29">
      <totalsRowFormula>SUBTOTAL(3,PROGRAMACIONES_PARCIALES[15-16J])</totalsRowFormula>
    </tableColumn>
    <tableColumn id="76" xr3:uid="{00000000-0010-0000-0000-00004C000000}" name="16-17J" totalsRowFunction="custom" totalsRowDxfId="28">
      <totalsRowFormula>SUBTOTAL(3,PROGRAMACIONES_PARCIALES[16-17J])</totalsRowFormula>
    </tableColumn>
    <tableColumn id="77" xr3:uid="{00000000-0010-0000-0000-00004D000000}" name="17-18J" totalsRowFunction="custom" totalsRowDxfId="27">
      <totalsRowFormula>SUBTOTAL(3,PROGRAMACIONES_PARCIALES[17-18J])</totalsRowFormula>
    </tableColumn>
    <tableColumn id="78" xr3:uid="{00000000-0010-0000-0000-00004E000000}" name="18-19J" totalsRowFunction="custom" totalsRowDxfId="26">
      <totalsRowFormula>SUBTOTAL(3,PROGRAMACIONES_PARCIALES[18-19J])</totalsRowFormula>
    </tableColumn>
    <tableColumn id="79" xr3:uid="{00000000-0010-0000-0000-00004F000000}" name="19-20J" totalsRowFunction="custom" totalsRowDxfId="25">
      <totalsRowFormula>SUBTOTAL(3,PROGRAMACIONES_PARCIALES[19-20J])</totalsRowFormula>
    </tableColumn>
    <tableColumn id="80" xr3:uid="{00000000-0010-0000-0000-000050000000}" name="20-21J" totalsRowFunction="custom" totalsRowDxfId="24">
      <totalsRowFormula>SUBTOTAL(3,PROGRAMACIONES_PARCIALES[20-21J])</totalsRowFormula>
    </tableColumn>
    <tableColumn id="81" xr3:uid="{00000000-0010-0000-0000-000051000000}" name="21-22J" totalsRowFunction="custom" totalsRowDxfId="23">
      <totalsRowFormula>SUBTOTAL(3,PROGRAMACIONES_PARCIALES[21-22J])</totalsRowFormula>
    </tableColumn>
    <tableColumn id="82" xr3:uid="{00000000-0010-0000-0000-000052000000}" name="6-7V" totalsRowFunction="custom" totalsRowDxfId="22">
      <totalsRowFormula>SUBTOTAL(3,PROGRAMACIONES_PARCIALES[6-7V])</totalsRowFormula>
    </tableColumn>
    <tableColumn id="83" xr3:uid="{00000000-0010-0000-0000-000053000000}" name="7-8V" totalsRowFunction="custom" totalsRowDxfId="21">
      <totalsRowFormula>SUBTOTAL(3,PROGRAMACIONES_PARCIALES[7-8V])</totalsRowFormula>
    </tableColumn>
    <tableColumn id="84" xr3:uid="{00000000-0010-0000-0000-000054000000}" name="8-9V" totalsRowFunction="custom" totalsRowDxfId="20">
      <totalsRowFormula>SUBTOTAL(3,PROGRAMACIONES_PARCIALES[8-9V])</totalsRowFormula>
    </tableColumn>
    <tableColumn id="85" xr3:uid="{00000000-0010-0000-0000-000055000000}" name="9-10V" totalsRowFunction="custom" totalsRowDxfId="19">
      <totalsRowFormula>SUBTOTAL(3,PROGRAMACIONES_PARCIALES[9-10V])</totalsRowFormula>
    </tableColumn>
    <tableColumn id="86" xr3:uid="{00000000-0010-0000-0000-000056000000}" name="10-11V" totalsRowFunction="custom" totalsRowDxfId="18">
      <totalsRowFormula>SUBTOTAL(3,PROGRAMACIONES_PARCIALES[10-11V])</totalsRowFormula>
    </tableColumn>
    <tableColumn id="87" xr3:uid="{00000000-0010-0000-0000-000057000000}" name="11-12V" totalsRowFunction="custom" totalsRowDxfId="17">
      <totalsRowFormula>SUBTOTAL(3,PROGRAMACIONES_PARCIALES[11-12V])</totalsRowFormula>
    </tableColumn>
    <tableColumn id="88" xr3:uid="{00000000-0010-0000-0000-000058000000}" name="12-13V" totalsRowFunction="custom" totalsRowDxfId="16">
      <totalsRowFormula>SUBTOTAL(3,PROGRAMACIONES_PARCIALES[12-13V])</totalsRowFormula>
    </tableColumn>
    <tableColumn id="89" xr3:uid="{00000000-0010-0000-0000-000059000000}" name="13-14V" totalsRowFunction="custom" totalsRowDxfId="15">
      <totalsRowFormula>SUBTOTAL(3,PROGRAMACIONES_PARCIALES[13-14V])</totalsRowFormula>
    </tableColumn>
    <tableColumn id="90" xr3:uid="{00000000-0010-0000-0000-00005A000000}" name="14-15V" totalsRowFunction="custom" totalsRowDxfId="14">
      <totalsRowFormula>SUBTOTAL(3,PROGRAMACIONES_PARCIALES[14-15V])</totalsRowFormula>
    </tableColumn>
    <tableColumn id="91" xr3:uid="{00000000-0010-0000-0000-00005B000000}" name="15-16V" totalsRowFunction="custom" totalsRowDxfId="13">
      <totalsRowFormula>SUBTOTAL(3,PROGRAMACIONES_PARCIALES[15-16V])</totalsRowFormula>
    </tableColumn>
    <tableColumn id="92" xr3:uid="{00000000-0010-0000-0000-00005C000000}" name="16-17V" totalsRowFunction="custom" totalsRowDxfId="12">
      <totalsRowFormula>SUBTOTAL(3,PROGRAMACIONES_PARCIALES[16-17V])</totalsRowFormula>
    </tableColumn>
    <tableColumn id="93" xr3:uid="{00000000-0010-0000-0000-00005D000000}" name="17-18V" totalsRowFunction="custom" totalsRowDxfId="11">
      <totalsRowFormula>SUBTOTAL(3,PROGRAMACIONES_PARCIALES[17-18V])</totalsRowFormula>
    </tableColumn>
    <tableColumn id="94" xr3:uid="{00000000-0010-0000-0000-00005E000000}" name="18-19V" totalsRowFunction="custom" totalsRowDxfId="10">
      <totalsRowFormula>SUBTOTAL(3,PROGRAMACIONES_PARCIALES[18-19V])</totalsRowFormula>
    </tableColumn>
    <tableColumn id="95" xr3:uid="{00000000-0010-0000-0000-00005F000000}" name="19-20V" totalsRowFunction="custom" totalsRowDxfId="9">
      <totalsRowFormula>SUBTOTAL(3,PROGRAMACIONES_PARCIALES[19-20V])</totalsRowFormula>
    </tableColumn>
    <tableColumn id="96" xr3:uid="{00000000-0010-0000-0000-000060000000}" name="20-21V" totalsRowFunction="custom" totalsRowDxfId="8">
      <totalsRowFormula>SUBTOTAL(3,PROGRAMACIONES_PARCIALES[20-21V])</totalsRowFormula>
    </tableColumn>
    <tableColumn id="97" xr3:uid="{00000000-0010-0000-0000-000061000000}" name="21-22V" totalsRowFunction="custom" totalsRowDxfId="7">
      <totalsRowFormula>SUBTOTAL(3,PROGRAMACIONES_PARCIALES[21-22V])</totalsRowFormula>
    </tableColumn>
    <tableColumn id="98" xr3:uid="{00000000-0010-0000-0000-000062000000}" name="6-8S" totalsRowFunction="custom" totalsRowDxfId="6">
      <totalsRowFormula>SUBTOTAL(3,PROGRAMACIONES_PARCIALES[6-8S])</totalsRowFormula>
    </tableColumn>
    <tableColumn id="99" xr3:uid="{00000000-0010-0000-0000-000063000000}" name="8-9S" totalsRowFunction="custom" totalsRowDxfId="5">
      <totalsRowFormula>SUBTOTAL(3,PROGRAMACIONES_PARCIALES[8-9S])</totalsRowFormula>
    </tableColumn>
    <tableColumn id="100" xr3:uid="{00000000-0010-0000-0000-000064000000}" name="9-10S" totalsRowFunction="custom" totalsRowDxfId="4">
      <totalsRowFormula>SUBTOTAL(3,PROGRAMACIONES_PARCIALES[9-10S])</totalsRowFormula>
    </tableColumn>
    <tableColumn id="101" xr3:uid="{00000000-0010-0000-0000-000065000000}" name="10-11S" totalsRowFunction="custom" totalsRowDxfId="3">
      <totalsRowFormula>SUBTOTAL(3,PROGRAMACIONES_PARCIALES[10-11S])</totalsRowFormula>
    </tableColumn>
    <tableColumn id="102" xr3:uid="{00000000-0010-0000-0000-000066000000}" name="11-12S" totalsRowFunction="custom" totalsRowDxfId="2">
      <totalsRowFormula>SUBTOTAL(3,PROGRAMACIONES_PARCIALES[11-12S])</totalsRowFormula>
    </tableColumn>
    <tableColumn id="103" xr3:uid="{00000000-0010-0000-0000-000067000000}" name="12-13S" totalsRowFunction="custom" totalsRowDxfId="1">
      <totalsRowFormula>SUBTOTAL(3,PROGRAMACIONES_PARCIALES[12-13S])</totalsRowFormula>
    </tableColumn>
    <tableColumn id="104" xr3:uid="{00000000-0010-0000-0000-000068000000}" name="13-14S" totalsRowFunction="custom" totalsRowDxfId="0">
      <totalsRowFormula>SUBTOTAL(3,PROGRAMACIONES_PARCIALES[13-14S])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Z362"/>
  <sheetViews>
    <sheetView tabSelected="1" topLeftCell="C1" workbookViewId="0">
      <selection activeCell="D366" sqref="D366"/>
    </sheetView>
  </sheetViews>
  <sheetFormatPr baseColWidth="10" defaultColWidth="8.85546875" defaultRowHeight="15" x14ac:dyDescent="0.25"/>
  <cols>
    <col min="1" max="1" width="9.42578125" bestFit="1" customWidth="1"/>
    <col min="2" max="2" width="13" bestFit="1" customWidth="1"/>
    <col min="3" max="3" width="31.42578125" bestFit="1" customWidth="1"/>
    <col min="4" max="4" width="18.42578125" bestFit="1" customWidth="1"/>
    <col min="5" max="5" width="12.42578125" style="3" bestFit="1" customWidth="1"/>
    <col min="6" max="6" width="16.28515625" bestFit="1" customWidth="1"/>
    <col min="7" max="7" width="70.7109375" bestFit="1" customWidth="1"/>
    <col min="8" max="13" width="8.28515625" style="3" bestFit="1" customWidth="1"/>
    <col min="14" max="14" width="31.42578125" bestFit="1" customWidth="1"/>
    <col min="15" max="15" width="13.5703125" customWidth="1"/>
    <col min="16" max="16" width="18.7109375" style="3" bestFit="1" customWidth="1"/>
    <col min="17" max="17" width="13.5703125" style="3" customWidth="1"/>
    <col min="18" max="20" width="6.85546875" style="2" bestFit="1" customWidth="1"/>
    <col min="21" max="21" width="7.85546875" style="2" bestFit="1" customWidth="1"/>
    <col min="22" max="33" width="8.85546875" style="2" bestFit="1" customWidth="1"/>
    <col min="34" max="36" width="7.85546875" style="2" bestFit="1" customWidth="1"/>
    <col min="37" max="37" width="8.85546875" style="2" bestFit="1" customWidth="1"/>
    <col min="38" max="49" width="9.85546875" style="2" bestFit="1" customWidth="1"/>
    <col min="50" max="52" width="8.42578125" style="2" bestFit="1" customWidth="1"/>
    <col min="53" max="53" width="9.42578125" style="2" bestFit="1" customWidth="1"/>
    <col min="54" max="65" width="10.42578125" style="2" bestFit="1" customWidth="1"/>
    <col min="66" max="68" width="6.7109375" style="2" bestFit="1" customWidth="1"/>
    <col min="69" max="69" width="7.7109375" style="2" bestFit="1" customWidth="1"/>
    <col min="70" max="81" width="8.7109375" style="2" bestFit="1" customWidth="1"/>
    <col min="82" max="84" width="7.28515625" style="2" bestFit="1" customWidth="1"/>
    <col min="85" max="85" width="8.28515625" style="2" bestFit="1" customWidth="1"/>
    <col min="86" max="97" width="9.28515625" style="2" bestFit="1" customWidth="1"/>
    <col min="98" max="99" width="7" style="2" bestFit="1" customWidth="1"/>
    <col min="100" max="100" width="8" style="2" bestFit="1" customWidth="1"/>
    <col min="101" max="104" width="9" style="2" bestFit="1" customWidth="1"/>
  </cols>
  <sheetData>
    <row r="1" spans="1:104" ht="50.25" customHeight="1" x14ac:dyDescent="0.7">
      <c r="P1" s="6">
        <f>SUBTOTAL(9,PROGRAMACIONES_PARCIALES[HORAS SEMANAL])</f>
        <v>30</v>
      </c>
      <c r="R1" s="11" t="s">
        <v>102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1" t="s">
        <v>103</v>
      </c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3"/>
      <c r="AX1" s="11" t="s">
        <v>104</v>
      </c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3"/>
      <c r="BN1" s="11" t="s">
        <v>105</v>
      </c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3"/>
      <c r="CD1" s="11" t="s">
        <v>106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3"/>
      <c r="CT1" s="9" t="s">
        <v>107</v>
      </c>
      <c r="CU1" s="10"/>
      <c r="CV1" s="10"/>
      <c r="CW1" s="10"/>
      <c r="CX1" s="10"/>
      <c r="CY1" s="10"/>
      <c r="CZ1" s="10"/>
    </row>
    <row r="2" spans="1:104" ht="24.75" customHeight="1" x14ac:dyDescent="0.35">
      <c r="A2" t="s">
        <v>108</v>
      </c>
      <c r="B2" t="s">
        <v>109</v>
      </c>
      <c r="C2" t="s">
        <v>110</v>
      </c>
      <c r="D2" t="s">
        <v>111</v>
      </c>
      <c r="E2" s="3" t="s">
        <v>112</v>
      </c>
      <c r="F2" t="s">
        <v>113</v>
      </c>
      <c r="G2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  <c r="N2" s="7" t="s">
        <v>121</v>
      </c>
      <c r="O2" t="s">
        <v>122</v>
      </c>
      <c r="P2" s="3" t="s">
        <v>123</v>
      </c>
      <c r="Q2" s="3" t="s">
        <v>124</v>
      </c>
      <c r="R2" s="2" t="s">
        <v>125</v>
      </c>
      <c r="S2" s="2" t="s">
        <v>126</v>
      </c>
      <c r="T2" s="2" t="s">
        <v>127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2" t="s">
        <v>142</v>
      </c>
      <c r="AJ2" s="2" t="s">
        <v>143</v>
      </c>
      <c r="AK2" s="2" t="s">
        <v>144</v>
      </c>
      <c r="AL2" s="2" t="s">
        <v>145</v>
      </c>
      <c r="AM2" s="2" t="s">
        <v>146</v>
      </c>
      <c r="AN2" s="2" t="s">
        <v>147</v>
      </c>
      <c r="AO2" s="2" t="s">
        <v>148</v>
      </c>
      <c r="AP2" s="2" t="s">
        <v>149</v>
      </c>
      <c r="AQ2" s="2" t="s">
        <v>150</v>
      </c>
      <c r="AR2" s="2" t="s">
        <v>151</v>
      </c>
      <c r="AS2" s="2" t="s">
        <v>152</v>
      </c>
      <c r="AT2" s="2" t="s">
        <v>153</v>
      </c>
      <c r="AU2" s="2" t="s">
        <v>154</v>
      </c>
      <c r="AV2" s="2" t="s">
        <v>155</v>
      </c>
      <c r="AW2" s="2" t="s">
        <v>156</v>
      </c>
      <c r="AX2" s="2" t="s">
        <v>157</v>
      </c>
      <c r="AY2" s="2" t="s">
        <v>158</v>
      </c>
      <c r="AZ2" s="2" t="s">
        <v>159</v>
      </c>
      <c r="BA2" s="2" t="s">
        <v>160</v>
      </c>
      <c r="BB2" s="2" t="s">
        <v>161</v>
      </c>
      <c r="BC2" s="2" t="s">
        <v>162</v>
      </c>
      <c r="BD2" s="2" t="s">
        <v>163</v>
      </c>
      <c r="BE2" s="2" t="s">
        <v>164</v>
      </c>
      <c r="BF2" s="2" t="s">
        <v>165</v>
      </c>
      <c r="BG2" s="2" t="s">
        <v>166</v>
      </c>
      <c r="BH2" s="2" t="s">
        <v>167</v>
      </c>
      <c r="BI2" s="2" t="s">
        <v>168</v>
      </c>
      <c r="BJ2" s="2" t="s">
        <v>169</v>
      </c>
      <c r="BK2" s="2" t="s">
        <v>170</v>
      </c>
      <c r="BL2" s="2" t="s">
        <v>171</v>
      </c>
      <c r="BM2" s="2" t="s">
        <v>172</v>
      </c>
      <c r="BN2" s="2" t="s">
        <v>173</v>
      </c>
      <c r="BO2" s="2" t="s">
        <v>174</v>
      </c>
      <c r="BP2" s="2" t="s">
        <v>175</v>
      </c>
      <c r="BQ2" s="2" t="s">
        <v>176</v>
      </c>
      <c r="BR2" s="2" t="s">
        <v>177</v>
      </c>
      <c r="BS2" s="2" t="s">
        <v>178</v>
      </c>
      <c r="BT2" s="2" t="s">
        <v>179</v>
      </c>
      <c r="BU2" s="2" t="s">
        <v>180</v>
      </c>
      <c r="BV2" s="2" t="s">
        <v>181</v>
      </c>
      <c r="BW2" s="2" t="s">
        <v>182</v>
      </c>
      <c r="BX2" s="2" t="s">
        <v>183</v>
      </c>
      <c r="BY2" s="2" t="s">
        <v>184</v>
      </c>
      <c r="BZ2" s="2" t="s">
        <v>185</v>
      </c>
      <c r="CA2" s="2" t="s">
        <v>186</v>
      </c>
      <c r="CB2" s="2" t="s">
        <v>187</v>
      </c>
      <c r="CC2" s="2" t="s">
        <v>188</v>
      </c>
      <c r="CD2" s="2" t="s">
        <v>189</v>
      </c>
      <c r="CE2" s="2" t="s">
        <v>190</v>
      </c>
      <c r="CF2" s="2" t="s">
        <v>191</v>
      </c>
      <c r="CG2" s="2" t="s">
        <v>192</v>
      </c>
      <c r="CH2" s="2" t="s">
        <v>193</v>
      </c>
      <c r="CI2" s="2" t="s">
        <v>194</v>
      </c>
      <c r="CJ2" s="2" t="s">
        <v>195</v>
      </c>
      <c r="CK2" s="2" t="s">
        <v>196</v>
      </c>
      <c r="CL2" s="2" t="s">
        <v>197</v>
      </c>
      <c r="CM2" s="2" t="s">
        <v>198</v>
      </c>
      <c r="CN2" s="2" t="s">
        <v>199</v>
      </c>
      <c r="CO2" s="2" t="s">
        <v>200</v>
      </c>
      <c r="CP2" s="2" t="s">
        <v>201</v>
      </c>
      <c r="CQ2" s="2" t="s">
        <v>202</v>
      </c>
      <c r="CR2" s="2" t="s">
        <v>203</v>
      </c>
      <c r="CS2" s="2" t="s">
        <v>204</v>
      </c>
      <c r="CT2" s="2" t="s">
        <v>205</v>
      </c>
      <c r="CU2" s="2" t="s">
        <v>206</v>
      </c>
      <c r="CV2" s="2" t="s">
        <v>207</v>
      </c>
      <c r="CW2" s="2" t="s">
        <v>208</v>
      </c>
      <c r="CX2" s="2" t="s">
        <v>209</v>
      </c>
      <c r="CY2" s="2" t="s">
        <v>210</v>
      </c>
      <c r="CZ2" s="2" t="s">
        <v>211</v>
      </c>
    </row>
    <row r="3" spans="1:104" ht="18.75" hidden="1" customHeight="1" x14ac:dyDescent="0.25">
      <c r="A3" t="s">
        <v>212</v>
      </c>
      <c r="B3" t="s">
        <v>213</v>
      </c>
      <c r="C3" t="s">
        <v>64</v>
      </c>
      <c r="D3" t="s">
        <v>214</v>
      </c>
      <c r="E3" s="5">
        <v>1</v>
      </c>
      <c r="F3" t="s">
        <v>215</v>
      </c>
      <c r="G3" t="s">
        <v>216</v>
      </c>
      <c r="H3" s="5">
        <v>1</v>
      </c>
      <c r="I3" s="5">
        <v>1</v>
      </c>
      <c r="J3" s="5">
        <v>1</v>
      </c>
      <c r="K3" s="5">
        <v>1</v>
      </c>
      <c r="N3" t="s">
        <v>84</v>
      </c>
      <c r="P3" s="5">
        <v>24</v>
      </c>
      <c r="Q3" s="5">
        <v>288</v>
      </c>
      <c r="R3" s="5">
        <v>1001</v>
      </c>
      <c r="S3" s="5">
        <v>1001</v>
      </c>
      <c r="T3" s="5">
        <v>1001</v>
      </c>
      <c r="U3" s="5">
        <v>1001</v>
      </c>
      <c r="AH3" s="5">
        <v>1001</v>
      </c>
      <c r="AI3" s="5">
        <v>1001</v>
      </c>
      <c r="AJ3" s="5">
        <v>1001</v>
      </c>
      <c r="AK3" s="5">
        <v>1001</v>
      </c>
      <c r="AL3" s="5">
        <v>1001</v>
      </c>
      <c r="AM3" s="5">
        <v>1001</v>
      </c>
      <c r="AX3" s="5">
        <v>1001</v>
      </c>
      <c r="AY3" s="5">
        <v>1001</v>
      </c>
      <c r="AZ3" s="5">
        <v>1001</v>
      </c>
      <c r="BA3" s="5">
        <v>1001</v>
      </c>
      <c r="BB3" s="5">
        <v>1001</v>
      </c>
      <c r="BC3" s="5">
        <v>1001</v>
      </c>
      <c r="BN3" s="5">
        <v>1001</v>
      </c>
      <c r="BO3" s="5">
        <v>1001</v>
      </c>
      <c r="CD3" s="5">
        <v>1001</v>
      </c>
      <c r="CE3" s="5">
        <v>1001</v>
      </c>
      <c r="CF3" s="5">
        <v>1001</v>
      </c>
      <c r="CG3" s="5">
        <v>1001</v>
      </c>
      <c r="CH3" s="5">
        <v>1001</v>
      </c>
      <c r="CI3" s="5">
        <v>1001</v>
      </c>
    </row>
    <row r="4" spans="1:104" ht="18.75" hidden="1" customHeight="1" x14ac:dyDescent="0.25">
      <c r="A4" t="s">
        <v>212</v>
      </c>
      <c r="B4" t="s">
        <v>213</v>
      </c>
      <c r="C4" t="s">
        <v>64</v>
      </c>
      <c r="D4" t="s">
        <v>214</v>
      </c>
      <c r="E4" s="5">
        <v>1</v>
      </c>
      <c r="F4" t="s">
        <v>217</v>
      </c>
      <c r="G4" t="s">
        <v>218</v>
      </c>
      <c r="H4" s="5">
        <v>1</v>
      </c>
      <c r="I4" s="5">
        <v>1</v>
      </c>
      <c r="J4" s="5">
        <v>1</v>
      </c>
      <c r="K4" s="5">
        <v>1</v>
      </c>
      <c r="N4" t="s">
        <v>219</v>
      </c>
      <c r="P4" s="5">
        <v>2</v>
      </c>
      <c r="Q4" s="5">
        <v>24</v>
      </c>
      <c r="BR4" s="5">
        <v>1001</v>
      </c>
      <c r="BS4" s="5">
        <v>1001</v>
      </c>
    </row>
    <row r="5" spans="1:104" ht="18.75" hidden="1" customHeight="1" x14ac:dyDescent="0.25">
      <c r="A5" t="s">
        <v>212</v>
      </c>
      <c r="B5" t="s">
        <v>213</v>
      </c>
      <c r="C5" t="s">
        <v>64</v>
      </c>
      <c r="D5" t="s">
        <v>214</v>
      </c>
      <c r="E5" s="5">
        <v>1</v>
      </c>
      <c r="F5" t="s">
        <v>220</v>
      </c>
      <c r="G5" t="s">
        <v>221</v>
      </c>
      <c r="H5" s="5">
        <v>1</v>
      </c>
      <c r="I5" s="5">
        <v>1</v>
      </c>
      <c r="J5" s="5">
        <v>1</v>
      </c>
      <c r="K5" s="5">
        <v>1</v>
      </c>
      <c r="N5" t="s">
        <v>82</v>
      </c>
      <c r="P5" s="5">
        <v>2</v>
      </c>
      <c r="Q5" s="5">
        <v>24</v>
      </c>
      <c r="V5" s="5">
        <v>1001</v>
      </c>
      <c r="W5" s="5">
        <v>1001</v>
      </c>
    </row>
    <row r="6" spans="1:104" ht="18.75" hidden="1" customHeight="1" x14ac:dyDescent="0.25">
      <c r="A6" t="s">
        <v>212</v>
      </c>
      <c r="B6" t="s">
        <v>213</v>
      </c>
      <c r="C6" t="s">
        <v>64</v>
      </c>
      <c r="D6" t="s">
        <v>214</v>
      </c>
      <c r="E6" s="5">
        <v>1</v>
      </c>
      <c r="F6" t="s">
        <v>222</v>
      </c>
      <c r="G6" t="s">
        <v>223</v>
      </c>
      <c r="H6" s="5">
        <v>1</v>
      </c>
      <c r="I6" s="5">
        <v>1</v>
      </c>
      <c r="J6" s="5">
        <v>1</v>
      </c>
      <c r="K6" s="5">
        <v>1</v>
      </c>
      <c r="N6" t="s">
        <v>89</v>
      </c>
      <c r="P6" s="5">
        <v>2</v>
      </c>
      <c r="Q6" s="5">
        <v>24</v>
      </c>
      <c r="BP6" s="5">
        <v>1001</v>
      </c>
      <c r="BQ6" s="5">
        <v>1001</v>
      </c>
    </row>
    <row r="7" spans="1:104" ht="18.75" hidden="1" customHeight="1" x14ac:dyDescent="0.25">
      <c r="A7" t="s">
        <v>212</v>
      </c>
      <c r="B7" t="s">
        <v>224</v>
      </c>
      <c r="C7" t="s">
        <v>54</v>
      </c>
      <c r="D7" t="s">
        <v>225</v>
      </c>
      <c r="E7" s="5">
        <v>1</v>
      </c>
      <c r="F7" t="s">
        <v>226</v>
      </c>
      <c r="G7" t="s">
        <v>227</v>
      </c>
      <c r="H7" s="5">
        <v>1</v>
      </c>
      <c r="I7" s="5">
        <v>1</v>
      </c>
      <c r="J7" s="5">
        <v>1</v>
      </c>
      <c r="K7" s="5">
        <v>1</v>
      </c>
      <c r="N7" t="s">
        <v>95</v>
      </c>
      <c r="P7" s="5">
        <v>24</v>
      </c>
      <c r="Q7" s="5">
        <v>288</v>
      </c>
      <c r="AN7" s="5">
        <v>1005</v>
      </c>
      <c r="AO7" s="5">
        <v>1005</v>
      </c>
      <c r="AP7" s="5">
        <v>1005</v>
      </c>
      <c r="AQ7" s="5">
        <v>1005</v>
      </c>
      <c r="AR7" s="5">
        <v>1005</v>
      </c>
      <c r="AS7" s="5">
        <v>1005</v>
      </c>
      <c r="BD7" s="5">
        <v>1005</v>
      </c>
      <c r="BE7" s="5">
        <v>1005</v>
      </c>
      <c r="BF7" s="5">
        <v>1005</v>
      </c>
      <c r="BG7" s="5">
        <v>1005</v>
      </c>
      <c r="BH7" s="5">
        <v>1005</v>
      </c>
      <c r="BI7" s="5">
        <v>1005</v>
      </c>
      <c r="BT7" s="5">
        <v>1005</v>
      </c>
      <c r="BU7" s="5">
        <v>1005</v>
      </c>
      <c r="BV7" s="5">
        <v>1005</v>
      </c>
      <c r="BW7" s="5">
        <v>1005</v>
      </c>
      <c r="BX7" s="5">
        <v>1005</v>
      </c>
      <c r="BY7" s="5">
        <v>1005</v>
      </c>
      <c r="CJ7" s="5">
        <v>1005</v>
      </c>
      <c r="CK7" s="5">
        <v>1005</v>
      </c>
      <c r="CL7" s="5">
        <v>1005</v>
      </c>
      <c r="CM7" s="5">
        <v>1005</v>
      </c>
      <c r="CN7" s="5">
        <v>1005</v>
      </c>
      <c r="CO7" s="5">
        <v>1005</v>
      </c>
    </row>
    <row r="8" spans="1:104" ht="18.75" hidden="1" customHeight="1" x14ac:dyDescent="0.25">
      <c r="A8" t="s">
        <v>212</v>
      </c>
      <c r="B8" t="s">
        <v>224</v>
      </c>
      <c r="C8" t="s">
        <v>54</v>
      </c>
      <c r="D8" t="s">
        <v>225</v>
      </c>
      <c r="E8" s="5">
        <v>1</v>
      </c>
      <c r="F8" t="s">
        <v>228</v>
      </c>
      <c r="G8" t="s">
        <v>229</v>
      </c>
      <c r="H8" s="5">
        <v>1</v>
      </c>
      <c r="I8" s="5">
        <v>1</v>
      </c>
      <c r="J8" s="5">
        <v>1</v>
      </c>
      <c r="K8" s="5">
        <v>1</v>
      </c>
      <c r="N8" t="s">
        <v>61</v>
      </c>
      <c r="P8" s="5">
        <v>2</v>
      </c>
      <c r="Q8" s="5">
        <v>24</v>
      </c>
      <c r="Z8" s="5">
        <v>1005</v>
      </c>
      <c r="AA8" s="5">
        <v>1005</v>
      </c>
    </row>
    <row r="9" spans="1:104" ht="18.75" hidden="1" customHeight="1" x14ac:dyDescent="0.25">
      <c r="A9" t="s">
        <v>212</v>
      </c>
      <c r="B9" t="s">
        <v>224</v>
      </c>
      <c r="C9" t="s">
        <v>54</v>
      </c>
      <c r="D9" t="s">
        <v>225</v>
      </c>
      <c r="E9" s="5">
        <v>1</v>
      </c>
      <c r="F9" t="s">
        <v>230</v>
      </c>
      <c r="G9" t="s">
        <v>231</v>
      </c>
      <c r="H9" s="5">
        <v>1</v>
      </c>
      <c r="I9" s="5">
        <v>1</v>
      </c>
      <c r="J9" s="5">
        <v>1</v>
      </c>
      <c r="K9" s="5">
        <v>1</v>
      </c>
      <c r="N9" t="s">
        <v>45</v>
      </c>
      <c r="P9" s="5">
        <v>2</v>
      </c>
      <c r="Q9" s="5">
        <v>24</v>
      </c>
      <c r="AB9" s="5">
        <v>1005</v>
      </c>
      <c r="AC9" s="5">
        <v>1005</v>
      </c>
    </row>
    <row r="10" spans="1:104" ht="18.75" hidden="1" customHeight="1" x14ac:dyDescent="0.25">
      <c r="A10" t="s">
        <v>212</v>
      </c>
      <c r="B10" t="s">
        <v>224</v>
      </c>
      <c r="C10" t="s">
        <v>54</v>
      </c>
      <c r="D10" t="s">
        <v>225</v>
      </c>
      <c r="E10" s="5">
        <v>1</v>
      </c>
      <c r="F10" t="s">
        <v>222</v>
      </c>
      <c r="G10" t="s">
        <v>223</v>
      </c>
      <c r="H10" s="5">
        <v>1</v>
      </c>
      <c r="I10" s="5">
        <v>1</v>
      </c>
      <c r="J10" s="5">
        <v>1</v>
      </c>
      <c r="K10" s="5">
        <v>1</v>
      </c>
      <c r="N10" t="s">
        <v>63</v>
      </c>
      <c r="P10" s="5">
        <v>2</v>
      </c>
      <c r="Q10" s="5">
        <v>24</v>
      </c>
      <c r="X10" s="5">
        <v>1005</v>
      </c>
      <c r="Y10" s="5">
        <v>1005</v>
      </c>
    </row>
    <row r="11" spans="1:104" ht="18.75" hidden="1" customHeight="1" x14ac:dyDescent="0.25">
      <c r="A11" t="s">
        <v>212</v>
      </c>
      <c r="B11" t="s">
        <v>232</v>
      </c>
      <c r="C11" t="s">
        <v>40</v>
      </c>
      <c r="D11" t="s">
        <v>233</v>
      </c>
      <c r="E11" s="5">
        <v>2</v>
      </c>
      <c r="F11" t="s">
        <v>234</v>
      </c>
      <c r="G11" t="s">
        <v>235</v>
      </c>
      <c r="J11" s="5">
        <v>1</v>
      </c>
      <c r="K11" s="5">
        <v>1</v>
      </c>
      <c r="N11" t="s">
        <v>7</v>
      </c>
      <c r="P11" s="5">
        <v>4</v>
      </c>
      <c r="Q11" s="5">
        <v>48</v>
      </c>
      <c r="R11" s="5">
        <v>1005</v>
      </c>
      <c r="S11" s="5">
        <v>1005</v>
      </c>
      <c r="T11" s="5">
        <v>1005</v>
      </c>
      <c r="U11" s="5">
        <v>1005</v>
      </c>
    </row>
    <row r="12" spans="1:104" ht="18.75" hidden="1" customHeight="1" x14ac:dyDescent="0.25">
      <c r="A12" t="s">
        <v>212</v>
      </c>
      <c r="B12" t="s">
        <v>232</v>
      </c>
      <c r="C12" t="s">
        <v>40</v>
      </c>
      <c r="D12" t="s">
        <v>233</v>
      </c>
      <c r="E12" s="5">
        <v>2</v>
      </c>
      <c r="F12" t="s">
        <v>236</v>
      </c>
      <c r="G12" t="s">
        <v>237</v>
      </c>
      <c r="J12" s="5">
        <v>1</v>
      </c>
      <c r="K12" s="5">
        <v>1</v>
      </c>
      <c r="N12" t="s">
        <v>7</v>
      </c>
      <c r="P12" s="5">
        <v>4</v>
      </c>
      <c r="Q12" s="5">
        <v>48</v>
      </c>
      <c r="AX12" s="5">
        <v>1005</v>
      </c>
      <c r="AY12" s="5">
        <v>1005</v>
      </c>
      <c r="AZ12" s="5">
        <v>1005</v>
      </c>
      <c r="BA12" s="5">
        <v>1005</v>
      </c>
    </row>
    <row r="13" spans="1:104" ht="18.75" hidden="1" customHeight="1" x14ac:dyDescent="0.25">
      <c r="A13" t="s">
        <v>212</v>
      </c>
      <c r="B13" t="s">
        <v>232</v>
      </c>
      <c r="C13" t="s">
        <v>40</v>
      </c>
      <c r="D13" t="s">
        <v>233</v>
      </c>
      <c r="E13" s="5">
        <v>2</v>
      </c>
      <c r="F13" t="s">
        <v>234</v>
      </c>
      <c r="G13" t="s">
        <v>235</v>
      </c>
      <c r="I13" s="5">
        <v>1</v>
      </c>
      <c r="N13" t="s">
        <v>47</v>
      </c>
      <c r="P13" s="5">
        <v>2</v>
      </c>
      <c r="Q13" s="5">
        <v>24</v>
      </c>
      <c r="CH13" s="5">
        <v>1005</v>
      </c>
      <c r="CI13" s="5">
        <v>1005</v>
      </c>
    </row>
    <row r="14" spans="1:104" ht="18.75" hidden="1" customHeight="1" x14ac:dyDescent="0.25">
      <c r="A14" t="s">
        <v>212</v>
      </c>
      <c r="B14" t="s">
        <v>232</v>
      </c>
      <c r="C14" t="s">
        <v>40</v>
      </c>
      <c r="D14" t="s">
        <v>233</v>
      </c>
      <c r="E14" s="5">
        <v>2</v>
      </c>
      <c r="F14" t="s">
        <v>238</v>
      </c>
      <c r="G14" t="s">
        <v>239</v>
      </c>
      <c r="H14" s="5">
        <v>1</v>
      </c>
      <c r="I14" s="5">
        <v>1</v>
      </c>
      <c r="N14" t="s">
        <v>7</v>
      </c>
      <c r="P14" s="5">
        <v>12</v>
      </c>
      <c r="Q14" s="5">
        <v>144</v>
      </c>
      <c r="AH14" s="5">
        <v>1005</v>
      </c>
      <c r="AI14" s="5">
        <v>1005</v>
      </c>
      <c r="AJ14" s="5">
        <v>1005</v>
      </c>
      <c r="AK14" s="5">
        <v>1005</v>
      </c>
      <c r="AL14" s="5">
        <v>1005</v>
      </c>
      <c r="AM14" s="5">
        <v>1005</v>
      </c>
      <c r="BB14" s="5">
        <v>1005</v>
      </c>
      <c r="BC14" s="5">
        <v>1005</v>
      </c>
      <c r="CD14" s="5">
        <v>1005</v>
      </c>
      <c r="CE14" s="5">
        <v>1005</v>
      </c>
      <c r="CF14" s="5">
        <v>1005</v>
      </c>
      <c r="CG14" s="5">
        <v>1005</v>
      </c>
    </row>
    <row r="15" spans="1:104" ht="18.75" hidden="1" customHeight="1" x14ac:dyDescent="0.25">
      <c r="A15" t="s">
        <v>212</v>
      </c>
      <c r="B15" t="s">
        <v>232</v>
      </c>
      <c r="C15" t="s">
        <v>40</v>
      </c>
      <c r="D15" t="s">
        <v>233</v>
      </c>
      <c r="E15" s="5">
        <v>2</v>
      </c>
      <c r="F15" t="s">
        <v>240</v>
      </c>
      <c r="G15" t="s">
        <v>241</v>
      </c>
      <c r="H15" s="5">
        <v>1</v>
      </c>
      <c r="I15" s="5">
        <v>1</v>
      </c>
      <c r="J15" s="5">
        <v>1</v>
      </c>
      <c r="K15" s="5">
        <v>1</v>
      </c>
      <c r="N15" t="s">
        <v>100</v>
      </c>
      <c r="P15" s="5">
        <v>2</v>
      </c>
      <c r="Q15" s="5">
        <v>24</v>
      </c>
      <c r="BN15" s="5">
        <v>1005</v>
      </c>
      <c r="BO15" s="5">
        <v>1005</v>
      </c>
    </row>
    <row r="16" spans="1:104" ht="18.75" hidden="1" customHeight="1" x14ac:dyDescent="0.25">
      <c r="A16" t="s">
        <v>212</v>
      </c>
      <c r="B16" t="s">
        <v>232</v>
      </c>
      <c r="C16" t="s">
        <v>40</v>
      </c>
      <c r="D16" t="s">
        <v>233</v>
      </c>
      <c r="E16" s="5">
        <v>2</v>
      </c>
      <c r="F16" t="s">
        <v>217</v>
      </c>
      <c r="G16" t="s">
        <v>218</v>
      </c>
      <c r="H16" s="5">
        <v>1</v>
      </c>
      <c r="I16" s="5">
        <v>1</v>
      </c>
      <c r="J16" s="5">
        <v>1</v>
      </c>
      <c r="K16" s="5">
        <v>1</v>
      </c>
      <c r="N16" t="s">
        <v>219</v>
      </c>
      <c r="P16" s="5">
        <v>2</v>
      </c>
      <c r="Q16" s="5">
        <v>24</v>
      </c>
      <c r="BP16" s="5">
        <v>1005</v>
      </c>
      <c r="BQ16" s="5">
        <v>1005</v>
      </c>
    </row>
    <row r="17" spans="1:93" ht="18.75" hidden="1" customHeight="1" x14ac:dyDescent="0.25">
      <c r="A17" t="s">
        <v>212</v>
      </c>
      <c r="B17" t="s">
        <v>232</v>
      </c>
      <c r="C17" t="s">
        <v>40</v>
      </c>
      <c r="D17" t="s">
        <v>233</v>
      </c>
      <c r="E17" s="5">
        <v>2</v>
      </c>
      <c r="F17" t="s">
        <v>220</v>
      </c>
      <c r="G17" t="s">
        <v>221</v>
      </c>
      <c r="H17" s="5">
        <v>1</v>
      </c>
      <c r="I17" s="5">
        <v>1</v>
      </c>
      <c r="J17" s="5">
        <v>1</v>
      </c>
      <c r="K17" s="5">
        <v>1</v>
      </c>
      <c r="N17" t="s">
        <v>82</v>
      </c>
      <c r="P17" s="5">
        <v>2</v>
      </c>
      <c r="Q17" s="5">
        <v>24</v>
      </c>
      <c r="BR17" s="5">
        <v>1005</v>
      </c>
      <c r="BS17" s="5">
        <v>1005</v>
      </c>
    </row>
    <row r="18" spans="1:93" ht="18.75" hidden="1" customHeight="1" x14ac:dyDescent="0.25">
      <c r="A18" t="s">
        <v>212</v>
      </c>
      <c r="B18" t="s">
        <v>232</v>
      </c>
      <c r="C18" t="s">
        <v>40</v>
      </c>
      <c r="D18" t="s">
        <v>233</v>
      </c>
      <c r="E18" s="5">
        <v>2</v>
      </c>
      <c r="F18" t="s">
        <v>222</v>
      </c>
      <c r="G18" t="s">
        <v>223</v>
      </c>
      <c r="H18" s="5">
        <v>1</v>
      </c>
      <c r="I18" s="5">
        <v>1</v>
      </c>
      <c r="J18" s="5">
        <v>1</v>
      </c>
      <c r="K18" s="5">
        <v>1</v>
      </c>
      <c r="N18" t="s">
        <v>63</v>
      </c>
      <c r="P18" s="5">
        <v>2</v>
      </c>
      <c r="Q18" s="5">
        <v>24</v>
      </c>
      <c r="V18" s="5">
        <v>1005</v>
      </c>
      <c r="W18" s="5">
        <v>1005</v>
      </c>
    </row>
    <row r="19" spans="1:93" ht="18.75" hidden="1" customHeight="1" x14ac:dyDescent="0.25">
      <c r="A19" t="s">
        <v>212</v>
      </c>
      <c r="B19" t="s">
        <v>242</v>
      </c>
      <c r="C19" t="s">
        <v>42</v>
      </c>
      <c r="D19" t="s">
        <v>243</v>
      </c>
      <c r="E19" s="5">
        <v>3</v>
      </c>
      <c r="F19" t="s">
        <v>244</v>
      </c>
      <c r="G19" t="s">
        <v>245</v>
      </c>
      <c r="K19" s="5">
        <v>1</v>
      </c>
      <c r="N19" t="s">
        <v>87</v>
      </c>
      <c r="P19" s="5">
        <v>2</v>
      </c>
      <c r="Q19" s="5">
        <v>24</v>
      </c>
      <c r="AB19" s="5">
        <v>1007</v>
      </c>
      <c r="AC19" s="5">
        <v>1007</v>
      </c>
    </row>
    <row r="20" spans="1:93" ht="18.75" hidden="1" customHeight="1" x14ac:dyDescent="0.25">
      <c r="A20" t="s">
        <v>212</v>
      </c>
      <c r="B20" t="s">
        <v>242</v>
      </c>
      <c r="C20" t="s">
        <v>42</v>
      </c>
      <c r="D20" t="s">
        <v>243</v>
      </c>
      <c r="E20" s="5">
        <v>3</v>
      </c>
      <c r="F20" t="s">
        <v>246</v>
      </c>
      <c r="G20" t="s">
        <v>247</v>
      </c>
      <c r="K20" s="5">
        <v>1</v>
      </c>
      <c r="N20" t="s">
        <v>28</v>
      </c>
      <c r="P20" s="5">
        <v>2</v>
      </c>
      <c r="Q20" s="5">
        <v>24</v>
      </c>
      <c r="AN20" s="5">
        <v>1007</v>
      </c>
      <c r="AO20" s="5">
        <v>1007</v>
      </c>
    </row>
    <row r="21" spans="1:93" ht="18.75" hidden="1" customHeight="1" x14ac:dyDescent="0.25">
      <c r="A21" t="s">
        <v>212</v>
      </c>
      <c r="B21" t="s">
        <v>242</v>
      </c>
      <c r="C21" t="s">
        <v>42</v>
      </c>
      <c r="D21" t="s">
        <v>243</v>
      </c>
      <c r="E21" s="5">
        <v>3</v>
      </c>
      <c r="F21" t="s">
        <v>248</v>
      </c>
      <c r="G21" t="s">
        <v>249</v>
      </c>
      <c r="H21" s="5">
        <v>1</v>
      </c>
      <c r="I21" s="5">
        <v>1</v>
      </c>
      <c r="J21" s="5">
        <v>1</v>
      </c>
      <c r="K21" s="5">
        <v>1</v>
      </c>
      <c r="N21" t="s">
        <v>28</v>
      </c>
      <c r="P21" s="5">
        <v>20</v>
      </c>
      <c r="Q21" s="5">
        <v>240</v>
      </c>
      <c r="AP21" s="5">
        <v>1007</v>
      </c>
      <c r="AQ21" s="5">
        <v>1007</v>
      </c>
      <c r="AR21" s="5">
        <v>1007</v>
      </c>
      <c r="AS21" s="5">
        <v>1007</v>
      </c>
      <c r="BF21" s="5">
        <v>1007</v>
      </c>
      <c r="BG21" s="5">
        <v>1007</v>
      </c>
      <c r="BH21" s="5">
        <v>1007</v>
      </c>
      <c r="BI21" s="5">
        <v>1007</v>
      </c>
      <c r="BT21" s="5">
        <v>1007</v>
      </c>
      <c r="BU21" s="5">
        <v>1007</v>
      </c>
      <c r="BV21" s="5">
        <v>1007</v>
      </c>
      <c r="BW21" s="5">
        <v>1007</v>
      </c>
      <c r="BX21" s="5">
        <v>1007</v>
      </c>
      <c r="BY21" s="5">
        <v>1007</v>
      </c>
      <c r="CJ21" s="5">
        <v>1007</v>
      </c>
      <c r="CK21" s="5">
        <v>1007</v>
      </c>
      <c r="CL21" s="5">
        <v>1007</v>
      </c>
      <c r="CM21" s="5">
        <v>1007</v>
      </c>
      <c r="CN21" s="5">
        <v>1007</v>
      </c>
      <c r="CO21" s="5">
        <v>1007</v>
      </c>
    </row>
    <row r="22" spans="1:93" ht="18.75" hidden="1" customHeight="1" x14ac:dyDescent="0.25">
      <c r="A22" t="s">
        <v>212</v>
      </c>
      <c r="B22" t="s">
        <v>242</v>
      </c>
      <c r="C22" t="s">
        <v>42</v>
      </c>
      <c r="D22" t="s">
        <v>243</v>
      </c>
      <c r="E22" s="5">
        <v>3</v>
      </c>
      <c r="F22" t="s">
        <v>217</v>
      </c>
      <c r="G22" t="s">
        <v>218</v>
      </c>
      <c r="H22" s="5">
        <v>1</v>
      </c>
      <c r="I22" s="5">
        <v>1</v>
      </c>
      <c r="J22" s="5">
        <v>1</v>
      </c>
      <c r="K22" s="5">
        <v>1</v>
      </c>
      <c r="N22" t="s">
        <v>219</v>
      </c>
      <c r="P22" s="5">
        <v>2</v>
      </c>
      <c r="Q22" s="5">
        <v>24</v>
      </c>
      <c r="X22" s="5">
        <v>1007</v>
      </c>
      <c r="Y22" s="5">
        <v>1007</v>
      </c>
    </row>
    <row r="23" spans="1:93" ht="18.75" hidden="1" customHeight="1" x14ac:dyDescent="0.25">
      <c r="A23" t="s">
        <v>212</v>
      </c>
      <c r="B23" t="s">
        <v>242</v>
      </c>
      <c r="C23" t="s">
        <v>42</v>
      </c>
      <c r="D23" t="s">
        <v>243</v>
      </c>
      <c r="E23" s="5">
        <v>3</v>
      </c>
      <c r="F23" t="s">
        <v>240</v>
      </c>
      <c r="G23" t="s">
        <v>241</v>
      </c>
      <c r="H23" s="5">
        <v>1</v>
      </c>
      <c r="I23" s="5">
        <v>1</v>
      </c>
      <c r="J23" s="5">
        <v>1</v>
      </c>
      <c r="K23" s="5">
        <v>1</v>
      </c>
      <c r="N23" t="s">
        <v>100</v>
      </c>
      <c r="P23" s="5">
        <v>2</v>
      </c>
      <c r="Q23" s="5">
        <v>24</v>
      </c>
      <c r="Z23" s="5">
        <v>1007</v>
      </c>
      <c r="AA23" s="5">
        <v>1007</v>
      </c>
    </row>
    <row r="24" spans="1:93" ht="18.75" hidden="1" customHeight="1" x14ac:dyDescent="0.25">
      <c r="A24" t="s">
        <v>212</v>
      </c>
      <c r="B24" t="s">
        <v>242</v>
      </c>
      <c r="C24" t="s">
        <v>42</v>
      </c>
      <c r="D24" t="s">
        <v>243</v>
      </c>
      <c r="E24" s="5">
        <v>3</v>
      </c>
      <c r="F24" t="s">
        <v>222</v>
      </c>
      <c r="G24" t="s">
        <v>223</v>
      </c>
      <c r="H24" s="5">
        <v>1</v>
      </c>
      <c r="I24" s="5">
        <v>1</v>
      </c>
      <c r="J24" s="5">
        <v>1</v>
      </c>
      <c r="K24" s="5">
        <v>1</v>
      </c>
      <c r="N24" t="s">
        <v>41</v>
      </c>
      <c r="P24" s="5">
        <v>2</v>
      </c>
      <c r="Q24" s="5">
        <v>24</v>
      </c>
      <c r="BD24" s="5">
        <v>1007</v>
      </c>
      <c r="BE24" s="5">
        <v>1007</v>
      </c>
    </row>
    <row r="25" spans="1:93" ht="18.75" hidden="1" customHeight="1" x14ac:dyDescent="0.25">
      <c r="A25" t="s">
        <v>212</v>
      </c>
      <c r="B25" t="s">
        <v>250</v>
      </c>
      <c r="C25" t="s">
        <v>42</v>
      </c>
      <c r="D25" t="s">
        <v>251</v>
      </c>
      <c r="E25" s="5">
        <v>3</v>
      </c>
      <c r="F25" t="s">
        <v>244</v>
      </c>
      <c r="G25" t="s">
        <v>245</v>
      </c>
      <c r="K25" s="5">
        <v>1</v>
      </c>
      <c r="N25" t="s">
        <v>87</v>
      </c>
      <c r="P25" s="5">
        <v>2</v>
      </c>
      <c r="Q25" s="5">
        <v>24</v>
      </c>
      <c r="BH25" s="5">
        <v>1004</v>
      </c>
      <c r="BI25" s="5">
        <v>1004</v>
      </c>
    </row>
    <row r="26" spans="1:93" ht="18.75" hidden="1" customHeight="1" x14ac:dyDescent="0.25">
      <c r="A26" t="s">
        <v>212</v>
      </c>
      <c r="B26" t="s">
        <v>250</v>
      </c>
      <c r="C26" t="s">
        <v>42</v>
      </c>
      <c r="D26" t="s">
        <v>251</v>
      </c>
      <c r="E26" s="5">
        <v>3</v>
      </c>
      <c r="F26" t="s">
        <v>246</v>
      </c>
      <c r="G26" t="s">
        <v>247</v>
      </c>
      <c r="K26" s="5">
        <v>1</v>
      </c>
      <c r="N26" t="s">
        <v>91</v>
      </c>
      <c r="P26" s="5">
        <v>2</v>
      </c>
      <c r="Q26" s="5">
        <v>24</v>
      </c>
      <c r="X26" s="5">
        <v>1004</v>
      </c>
      <c r="Y26" s="5">
        <v>1004</v>
      </c>
    </row>
    <row r="27" spans="1:93" ht="18.75" hidden="1" customHeight="1" x14ac:dyDescent="0.25">
      <c r="A27" t="s">
        <v>212</v>
      </c>
      <c r="B27" t="s">
        <v>250</v>
      </c>
      <c r="C27" t="s">
        <v>42</v>
      </c>
      <c r="D27" t="s">
        <v>251</v>
      </c>
      <c r="E27" s="5">
        <v>3</v>
      </c>
      <c r="F27" t="s">
        <v>248</v>
      </c>
      <c r="G27" t="s">
        <v>249</v>
      </c>
      <c r="H27" s="5">
        <v>1</v>
      </c>
      <c r="I27" s="5">
        <v>1</v>
      </c>
      <c r="J27" s="5">
        <v>1</v>
      </c>
      <c r="K27" s="5">
        <v>1</v>
      </c>
      <c r="N27" t="s">
        <v>91</v>
      </c>
      <c r="P27" s="5">
        <v>20</v>
      </c>
      <c r="Q27" s="5">
        <v>240</v>
      </c>
      <c r="AN27" s="5">
        <v>1004</v>
      </c>
      <c r="AO27" s="5">
        <v>1004</v>
      </c>
      <c r="AP27" s="5">
        <v>1004</v>
      </c>
      <c r="AQ27" s="5">
        <v>1004</v>
      </c>
      <c r="AR27" s="5">
        <v>1004</v>
      </c>
      <c r="AS27" s="5">
        <v>1004</v>
      </c>
      <c r="BD27" s="5">
        <v>1004</v>
      </c>
      <c r="BE27" s="5">
        <v>1004</v>
      </c>
      <c r="BT27" s="5">
        <v>1004</v>
      </c>
      <c r="BU27" s="5">
        <v>1004</v>
      </c>
      <c r="BV27" s="5">
        <v>1004</v>
      </c>
      <c r="BW27" s="5">
        <v>1004</v>
      </c>
      <c r="BX27" s="5">
        <v>1004</v>
      </c>
      <c r="BY27" s="5">
        <v>1004</v>
      </c>
      <c r="CJ27" s="5">
        <v>1004</v>
      </c>
      <c r="CK27" s="5">
        <v>1004</v>
      </c>
      <c r="CL27" s="5">
        <v>1004</v>
      </c>
      <c r="CM27" s="5">
        <v>1004</v>
      </c>
      <c r="CN27" s="5">
        <v>1004</v>
      </c>
      <c r="CO27" s="5">
        <v>1004</v>
      </c>
    </row>
    <row r="28" spans="1:93" ht="18.75" hidden="1" customHeight="1" x14ac:dyDescent="0.25">
      <c r="A28" t="s">
        <v>212</v>
      </c>
      <c r="B28" t="s">
        <v>250</v>
      </c>
      <c r="C28" t="s">
        <v>42</v>
      </c>
      <c r="D28" t="s">
        <v>251</v>
      </c>
      <c r="E28" s="5">
        <v>3</v>
      </c>
      <c r="F28" t="s">
        <v>217</v>
      </c>
      <c r="G28" t="s">
        <v>218</v>
      </c>
      <c r="H28" s="5">
        <v>1</v>
      </c>
      <c r="I28" s="5">
        <v>1</v>
      </c>
      <c r="J28" s="5">
        <v>1</v>
      </c>
      <c r="K28" s="5">
        <v>1</v>
      </c>
      <c r="N28" t="s">
        <v>219</v>
      </c>
      <c r="P28" s="5">
        <v>2</v>
      </c>
      <c r="Q28" s="5">
        <v>24</v>
      </c>
      <c r="Z28" s="5">
        <v>1004</v>
      </c>
      <c r="AA28" s="5">
        <v>1004</v>
      </c>
    </row>
    <row r="29" spans="1:93" ht="18.75" hidden="1" customHeight="1" x14ac:dyDescent="0.25">
      <c r="A29" t="s">
        <v>212</v>
      </c>
      <c r="B29" t="s">
        <v>250</v>
      </c>
      <c r="C29" t="s">
        <v>42</v>
      </c>
      <c r="D29" t="s">
        <v>251</v>
      </c>
      <c r="E29" s="5">
        <v>3</v>
      </c>
      <c r="F29" t="s">
        <v>240</v>
      </c>
      <c r="G29" t="s">
        <v>241</v>
      </c>
      <c r="H29" s="5">
        <v>1</v>
      </c>
      <c r="I29" s="5">
        <v>1</v>
      </c>
      <c r="J29" s="5">
        <v>1</v>
      </c>
      <c r="K29" s="5">
        <v>1</v>
      </c>
      <c r="N29" t="s">
        <v>100</v>
      </c>
      <c r="P29" s="5">
        <v>2</v>
      </c>
      <c r="Q29" s="5">
        <v>24</v>
      </c>
      <c r="AB29" s="5">
        <v>1004</v>
      </c>
      <c r="AC29" s="5">
        <v>1004</v>
      </c>
    </row>
    <row r="30" spans="1:93" ht="18.75" hidden="1" customHeight="1" x14ac:dyDescent="0.25">
      <c r="A30" t="s">
        <v>212</v>
      </c>
      <c r="B30" t="s">
        <v>250</v>
      </c>
      <c r="C30" t="s">
        <v>42</v>
      </c>
      <c r="D30" t="s">
        <v>251</v>
      </c>
      <c r="E30" s="5">
        <v>3</v>
      </c>
      <c r="F30" t="s">
        <v>222</v>
      </c>
      <c r="G30" t="s">
        <v>223</v>
      </c>
      <c r="H30" s="5">
        <v>1</v>
      </c>
      <c r="I30" s="5">
        <v>1</v>
      </c>
      <c r="J30" s="5">
        <v>1</v>
      </c>
      <c r="K30" s="5">
        <v>1</v>
      </c>
      <c r="N30" t="s">
        <v>63</v>
      </c>
      <c r="P30" s="5">
        <v>2</v>
      </c>
      <c r="Q30" s="5">
        <v>24</v>
      </c>
      <c r="BF30" s="5">
        <v>1004</v>
      </c>
      <c r="BG30" s="5">
        <v>1004</v>
      </c>
    </row>
    <row r="31" spans="1:93" ht="18.75" hidden="1" customHeight="1" x14ac:dyDescent="0.25">
      <c r="A31" t="s">
        <v>212</v>
      </c>
      <c r="B31" t="s">
        <v>252</v>
      </c>
      <c r="C31" t="s">
        <v>64</v>
      </c>
      <c r="D31" t="s">
        <v>253</v>
      </c>
      <c r="E31" s="5">
        <v>4</v>
      </c>
      <c r="F31" t="s">
        <v>254</v>
      </c>
      <c r="G31" t="s">
        <v>255</v>
      </c>
      <c r="H31" s="5">
        <v>1</v>
      </c>
      <c r="I31" s="5">
        <v>1</v>
      </c>
      <c r="J31" s="5">
        <v>1</v>
      </c>
      <c r="K31" s="5">
        <v>1</v>
      </c>
      <c r="N31" t="s">
        <v>79</v>
      </c>
      <c r="P31" s="5">
        <v>26</v>
      </c>
      <c r="Q31" s="5">
        <v>312</v>
      </c>
      <c r="R31" s="5">
        <v>1002</v>
      </c>
      <c r="S31" s="5">
        <v>1002</v>
      </c>
      <c r="T31" s="5">
        <v>1002</v>
      </c>
      <c r="U31" s="5">
        <v>1002</v>
      </c>
      <c r="AH31" s="5">
        <v>1002</v>
      </c>
      <c r="AI31" s="5">
        <v>1002</v>
      </c>
      <c r="AJ31" s="5">
        <v>1002</v>
      </c>
      <c r="AK31" s="5">
        <v>1002</v>
      </c>
      <c r="AX31" s="5">
        <v>1002</v>
      </c>
      <c r="AY31" s="5">
        <v>1002</v>
      </c>
      <c r="AZ31" s="5">
        <v>1002</v>
      </c>
      <c r="BA31" s="5">
        <v>1002</v>
      </c>
      <c r="BB31" s="5">
        <v>1002</v>
      </c>
      <c r="BC31" s="5">
        <v>1002</v>
      </c>
      <c r="BN31" s="5">
        <v>1002</v>
      </c>
      <c r="BO31" s="5">
        <v>1002</v>
      </c>
      <c r="BP31" s="5">
        <v>1002</v>
      </c>
      <c r="BQ31" s="5">
        <v>1002</v>
      </c>
      <c r="BR31" s="5">
        <v>1002</v>
      </c>
      <c r="BS31" s="5">
        <v>1002</v>
      </c>
      <c r="CD31" s="5">
        <v>1002</v>
      </c>
      <c r="CE31" s="5">
        <v>1002</v>
      </c>
      <c r="CF31" s="5">
        <v>1002</v>
      </c>
      <c r="CG31" s="5">
        <v>1002</v>
      </c>
      <c r="CH31" s="5">
        <v>1002</v>
      </c>
      <c r="CI31" s="5">
        <v>1002</v>
      </c>
    </row>
    <row r="32" spans="1:93" ht="18.75" hidden="1" customHeight="1" x14ac:dyDescent="0.25">
      <c r="A32" t="s">
        <v>212</v>
      </c>
      <c r="B32" t="s">
        <v>252</v>
      </c>
      <c r="C32" t="s">
        <v>64</v>
      </c>
      <c r="D32" t="s">
        <v>253</v>
      </c>
      <c r="E32" s="5">
        <v>4</v>
      </c>
      <c r="F32" t="s">
        <v>220</v>
      </c>
      <c r="G32" t="s">
        <v>221</v>
      </c>
      <c r="H32" s="5">
        <v>1</v>
      </c>
      <c r="I32" s="5">
        <v>1</v>
      </c>
      <c r="J32" s="5">
        <v>1</v>
      </c>
      <c r="K32" s="5">
        <v>1</v>
      </c>
      <c r="N32" t="s">
        <v>82</v>
      </c>
      <c r="P32" s="5">
        <v>2</v>
      </c>
      <c r="Q32" s="5">
        <v>24</v>
      </c>
      <c r="AL32" s="5">
        <v>1002</v>
      </c>
      <c r="AM32" s="5">
        <v>1002</v>
      </c>
    </row>
    <row r="33" spans="1:104" ht="18.75" hidden="1" customHeight="1" x14ac:dyDescent="0.25">
      <c r="A33" t="s">
        <v>212</v>
      </c>
      <c r="B33" t="s">
        <v>252</v>
      </c>
      <c r="C33" t="s">
        <v>64</v>
      </c>
      <c r="D33" t="s">
        <v>253</v>
      </c>
      <c r="E33" s="5">
        <v>4</v>
      </c>
      <c r="F33" t="s">
        <v>222</v>
      </c>
      <c r="G33" t="s">
        <v>223</v>
      </c>
      <c r="H33" s="5">
        <v>1</v>
      </c>
      <c r="I33" s="5">
        <v>1</v>
      </c>
      <c r="J33" s="5">
        <v>1</v>
      </c>
      <c r="K33" s="5">
        <v>1</v>
      </c>
      <c r="N33" t="s">
        <v>41</v>
      </c>
      <c r="P33" s="5">
        <v>2</v>
      </c>
      <c r="Q33" s="5">
        <v>24</v>
      </c>
      <c r="V33" s="5">
        <v>1002</v>
      </c>
      <c r="W33" s="5">
        <v>1002</v>
      </c>
    </row>
    <row r="34" spans="1:104" ht="18.75" hidden="1" customHeight="1" x14ac:dyDescent="0.25">
      <c r="A34" t="s">
        <v>212</v>
      </c>
      <c r="B34" t="s">
        <v>256</v>
      </c>
      <c r="C34" t="s">
        <v>64</v>
      </c>
      <c r="D34" t="s">
        <v>257</v>
      </c>
      <c r="E34" s="5">
        <v>6</v>
      </c>
      <c r="F34" t="s">
        <v>258</v>
      </c>
      <c r="G34" t="s">
        <v>259</v>
      </c>
      <c r="H34" s="5">
        <v>1</v>
      </c>
      <c r="I34" s="5">
        <v>1</v>
      </c>
      <c r="J34" s="5">
        <v>1</v>
      </c>
      <c r="K34" s="5">
        <v>1</v>
      </c>
      <c r="N34" t="s">
        <v>33</v>
      </c>
      <c r="P34" s="5">
        <v>26</v>
      </c>
      <c r="Q34" s="5">
        <v>312</v>
      </c>
      <c r="R34" s="5">
        <v>1004</v>
      </c>
      <c r="S34" s="5">
        <v>1004</v>
      </c>
      <c r="V34" s="5">
        <v>1004</v>
      </c>
      <c r="W34" s="5">
        <v>1004</v>
      </c>
      <c r="AH34" s="5">
        <v>1004</v>
      </c>
      <c r="AI34" s="5">
        <v>1004</v>
      </c>
      <c r="AJ34" s="5">
        <v>1004</v>
      </c>
      <c r="AK34" s="5">
        <v>1004</v>
      </c>
      <c r="AL34" s="5">
        <v>1004</v>
      </c>
      <c r="AM34" s="5">
        <v>1004</v>
      </c>
      <c r="AX34" s="5">
        <v>1004</v>
      </c>
      <c r="AY34" s="5">
        <v>1004</v>
      </c>
      <c r="AZ34" s="5">
        <v>1004</v>
      </c>
      <c r="BA34" s="5">
        <v>1004</v>
      </c>
      <c r="BB34" s="5">
        <v>1004</v>
      </c>
      <c r="BC34" s="5">
        <v>1004</v>
      </c>
      <c r="BN34" s="5">
        <v>1004</v>
      </c>
      <c r="BO34" s="5">
        <v>1004</v>
      </c>
      <c r="BP34" s="5">
        <v>1004</v>
      </c>
      <c r="BQ34" s="5">
        <v>1004</v>
      </c>
      <c r="BR34" s="5">
        <v>1004</v>
      </c>
      <c r="BS34" s="5">
        <v>1004</v>
      </c>
      <c r="CD34" s="5">
        <v>1004</v>
      </c>
      <c r="CE34" s="5">
        <v>1004</v>
      </c>
      <c r="CF34" s="5">
        <v>1004</v>
      </c>
      <c r="CG34" s="5">
        <v>1004</v>
      </c>
    </row>
    <row r="35" spans="1:104" ht="18.75" hidden="1" customHeight="1" x14ac:dyDescent="0.25">
      <c r="A35" t="s">
        <v>212</v>
      </c>
      <c r="B35" t="s">
        <v>256</v>
      </c>
      <c r="C35" t="s">
        <v>64</v>
      </c>
      <c r="D35" t="s">
        <v>257</v>
      </c>
      <c r="E35" s="5">
        <v>6</v>
      </c>
      <c r="F35" t="s">
        <v>220</v>
      </c>
      <c r="G35" t="s">
        <v>221</v>
      </c>
      <c r="H35" s="5">
        <v>1</v>
      </c>
      <c r="I35" s="5">
        <v>1</v>
      </c>
      <c r="J35" s="5">
        <v>1</v>
      </c>
      <c r="K35" s="5">
        <v>1</v>
      </c>
      <c r="N35" t="s">
        <v>82</v>
      </c>
      <c r="P35" s="5">
        <v>2</v>
      </c>
      <c r="Q35" s="5">
        <v>24</v>
      </c>
      <c r="CH35" s="5">
        <v>1004</v>
      </c>
      <c r="CI35" s="5">
        <v>1004</v>
      </c>
    </row>
    <row r="36" spans="1:104" ht="18.75" hidden="1" customHeight="1" x14ac:dyDescent="0.25">
      <c r="A36" t="s">
        <v>212</v>
      </c>
      <c r="B36" t="s">
        <v>256</v>
      </c>
      <c r="C36" t="s">
        <v>64</v>
      </c>
      <c r="D36" t="s">
        <v>257</v>
      </c>
      <c r="E36" s="5">
        <v>6</v>
      </c>
      <c r="F36" t="s">
        <v>222</v>
      </c>
      <c r="G36" t="s">
        <v>223</v>
      </c>
      <c r="H36" s="5">
        <v>1</v>
      </c>
      <c r="I36" s="5">
        <v>1</v>
      </c>
      <c r="J36" s="5">
        <v>1</v>
      </c>
      <c r="K36" s="5">
        <v>1</v>
      </c>
      <c r="N36" t="s">
        <v>41</v>
      </c>
      <c r="P36" s="5">
        <v>2</v>
      </c>
      <c r="Q36" s="5">
        <v>24</v>
      </c>
      <c r="T36" s="5">
        <v>1004</v>
      </c>
      <c r="U36" s="5">
        <v>1004</v>
      </c>
    </row>
    <row r="37" spans="1:104" ht="18.75" hidden="1" customHeight="1" x14ac:dyDescent="0.25">
      <c r="A37" t="s">
        <v>212</v>
      </c>
      <c r="B37" t="s">
        <v>260</v>
      </c>
      <c r="C37" t="s">
        <v>64</v>
      </c>
      <c r="D37" t="s">
        <v>261</v>
      </c>
      <c r="E37" s="5">
        <v>6</v>
      </c>
      <c r="F37" t="s">
        <v>258</v>
      </c>
      <c r="G37" t="s">
        <v>259</v>
      </c>
      <c r="H37" s="5">
        <v>1</v>
      </c>
      <c r="I37" s="5">
        <v>1</v>
      </c>
      <c r="J37" s="5">
        <v>1</v>
      </c>
      <c r="K37" s="5">
        <v>1</v>
      </c>
      <c r="N37" t="s">
        <v>87</v>
      </c>
      <c r="P37" s="5">
        <v>24</v>
      </c>
      <c r="Q37" s="5">
        <v>288</v>
      </c>
      <c r="AD37" s="5">
        <v>1002</v>
      </c>
      <c r="AE37" s="5">
        <v>1002</v>
      </c>
      <c r="AF37" s="5">
        <v>1002</v>
      </c>
      <c r="AG37" s="5">
        <v>1002</v>
      </c>
      <c r="AV37" s="5">
        <v>1002</v>
      </c>
      <c r="AW37" s="5">
        <v>1002</v>
      </c>
      <c r="BJ37" s="5">
        <v>1002</v>
      </c>
      <c r="BK37" s="5">
        <v>1002</v>
      </c>
      <c r="BL37" s="5">
        <v>1002</v>
      </c>
      <c r="BM37" s="5">
        <v>1002</v>
      </c>
      <c r="BZ37" s="5">
        <v>1002</v>
      </c>
      <c r="CA37" s="5">
        <v>1002</v>
      </c>
      <c r="CB37" s="5">
        <v>1002</v>
      </c>
      <c r="CC37" s="5">
        <v>1002</v>
      </c>
      <c r="CP37" s="5">
        <v>1002</v>
      </c>
      <c r="CQ37" s="5">
        <v>1002</v>
      </c>
      <c r="CR37" s="5">
        <v>1002</v>
      </c>
      <c r="CS37" s="5">
        <v>1002</v>
      </c>
      <c r="CU37" s="5">
        <v>1002</v>
      </c>
      <c r="CV37" s="5">
        <v>1002</v>
      </c>
      <c r="CW37" s="5">
        <v>1002</v>
      </c>
      <c r="CX37" s="5">
        <v>1002</v>
      </c>
      <c r="CY37" s="5">
        <v>1002</v>
      </c>
      <c r="CZ37" s="5">
        <v>1002</v>
      </c>
    </row>
    <row r="38" spans="1:104" ht="18.75" hidden="1" customHeight="1" x14ac:dyDescent="0.25">
      <c r="A38" t="s">
        <v>212</v>
      </c>
      <c r="B38" t="s">
        <v>260</v>
      </c>
      <c r="C38" t="s">
        <v>64</v>
      </c>
      <c r="D38" t="s">
        <v>261</v>
      </c>
      <c r="E38" s="5">
        <v>6</v>
      </c>
      <c r="F38" t="s">
        <v>222</v>
      </c>
      <c r="G38" t="s">
        <v>223</v>
      </c>
      <c r="H38" s="5">
        <v>1</v>
      </c>
      <c r="I38" s="5">
        <v>1</v>
      </c>
      <c r="J38" s="5">
        <v>1</v>
      </c>
      <c r="K38" s="5">
        <v>1</v>
      </c>
      <c r="N38" t="s">
        <v>99</v>
      </c>
      <c r="P38" s="5">
        <v>2</v>
      </c>
      <c r="Q38" s="5">
        <v>24</v>
      </c>
      <c r="AT38" s="5">
        <v>1002</v>
      </c>
      <c r="AU38" s="5">
        <v>1002</v>
      </c>
    </row>
    <row r="39" spans="1:104" ht="18.75" hidden="1" customHeight="1" x14ac:dyDescent="0.25">
      <c r="A39" t="s">
        <v>212</v>
      </c>
      <c r="B39" t="s">
        <v>262</v>
      </c>
      <c r="C39" t="s">
        <v>54</v>
      </c>
      <c r="D39" t="s">
        <v>263</v>
      </c>
      <c r="E39" s="5">
        <v>6</v>
      </c>
      <c r="F39" t="s">
        <v>264</v>
      </c>
      <c r="G39" t="s">
        <v>265</v>
      </c>
      <c r="K39" s="5">
        <v>1</v>
      </c>
      <c r="N39" t="s">
        <v>47</v>
      </c>
      <c r="P39" s="5">
        <v>11</v>
      </c>
      <c r="Q39" s="5">
        <v>132</v>
      </c>
      <c r="AN39" s="5">
        <v>1003</v>
      </c>
      <c r="AO39" s="5">
        <v>1003</v>
      </c>
      <c r="AP39" s="5">
        <v>1003</v>
      </c>
      <c r="BD39" s="5">
        <v>1003</v>
      </c>
      <c r="BE39" s="5">
        <v>1003</v>
      </c>
      <c r="BF39" s="5">
        <v>1003</v>
      </c>
      <c r="BV39" s="5">
        <v>1003</v>
      </c>
      <c r="BW39" s="5">
        <v>1003</v>
      </c>
      <c r="CJ39" s="5">
        <v>1003</v>
      </c>
      <c r="CK39" s="5">
        <v>1003</v>
      </c>
      <c r="CL39" s="5">
        <v>1003</v>
      </c>
    </row>
    <row r="40" spans="1:104" ht="18.75" hidden="1" customHeight="1" x14ac:dyDescent="0.25">
      <c r="A40" t="s">
        <v>212</v>
      </c>
      <c r="B40" t="s">
        <v>262</v>
      </c>
      <c r="C40" t="s">
        <v>54</v>
      </c>
      <c r="D40" t="s">
        <v>263</v>
      </c>
      <c r="E40" s="5">
        <v>6</v>
      </c>
      <c r="F40" t="s">
        <v>266</v>
      </c>
      <c r="G40" t="s">
        <v>267</v>
      </c>
      <c r="J40" s="5">
        <v>1</v>
      </c>
      <c r="N40" t="s">
        <v>47</v>
      </c>
      <c r="P40" s="5">
        <v>11</v>
      </c>
      <c r="Q40" s="5">
        <v>132</v>
      </c>
      <c r="AQ40" s="5">
        <v>1003</v>
      </c>
      <c r="AR40" s="5">
        <v>1003</v>
      </c>
      <c r="AS40" s="5">
        <v>1003</v>
      </c>
      <c r="BG40" s="5">
        <v>1003</v>
      </c>
      <c r="BH40" s="5">
        <v>1003</v>
      </c>
      <c r="BI40" s="5">
        <v>1003</v>
      </c>
      <c r="BX40" s="5">
        <v>1003</v>
      </c>
      <c r="BY40" s="5">
        <v>1003</v>
      </c>
      <c r="CM40" s="5">
        <v>1003</v>
      </c>
      <c r="CN40" s="5">
        <v>1003</v>
      </c>
      <c r="CO40" s="5">
        <v>1003</v>
      </c>
    </row>
    <row r="41" spans="1:104" ht="18.75" hidden="1" customHeight="1" x14ac:dyDescent="0.25">
      <c r="A41" t="s">
        <v>212</v>
      </c>
      <c r="B41" t="s">
        <v>262</v>
      </c>
      <c r="C41" t="s">
        <v>54</v>
      </c>
      <c r="D41" t="s">
        <v>263</v>
      </c>
      <c r="E41" s="5">
        <v>6</v>
      </c>
      <c r="F41" t="s">
        <v>266</v>
      </c>
      <c r="G41" t="s">
        <v>267</v>
      </c>
      <c r="I41" s="5">
        <v>1</v>
      </c>
      <c r="K41" s="5">
        <v>1</v>
      </c>
      <c r="N41" t="s">
        <v>95</v>
      </c>
      <c r="P41" s="5">
        <v>4</v>
      </c>
      <c r="Q41" s="5">
        <v>48</v>
      </c>
      <c r="X41" s="5">
        <v>1003</v>
      </c>
      <c r="Y41" s="5">
        <v>1003</v>
      </c>
      <c r="AB41" s="5">
        <v>1003</v>
      </c>
      <c r="AC41" s="5">
        <v>1003</v>
      </c>
    </row>
    <row r="42" spans="1:104" ht="18.75" hidden="1" customHeight="1" x14ac:dyDescent="0.25">
      <c r="A42" t="s">
        <v>212</v>
      </c>
      <c r="B42" t="s">
        <v>262</v>
      </c>
      <c r="C42" t="s">
        <v>54</v>
      </c>
      <c r="D42" t="s">
        <v>263</v>
      </c>
      <c r="E42" s="5">
        <v>6</v>
      </c>
      <c r="F42" t="s">
        <v>217</v>
      </c>
      <c r="G42" t="s">
        <v>218</v>
      </c>
      <c r="H42" s="5">
        <v>1</v>
      </c>
      <c r="I42" s="5">
        <v>1</v>
      </c>
      <c r="J42" s="5">
        <v>1</v>
      </c>
      <c r="K42" s="5">
        <v>1</v>
      </c>
      <c r="N42" t="s">
        <v>219</v>
      </c>
      <c r="P42" s="5">
        <v>2</v>
      </c>
      <c r="Q42" s="5">
        <v>24</v>
      </c>
      <c r="BT42" s="5">
        <v>1003</v>
      </c>
      <c r="BU42" s="5">
        <v>1003</v>
      </c>
    </row>
    <row r="43" spans="1:104" ht="18.75" hidden="1" customHeight="1" x14ac:dyDescent="0.25">
      <c r="A43" t="s">
        <v>212</v>
      </c>
      <c r="B43" t="s">
        <v>262</v>
      </c>
      <c r="C43" t="s">
        <v>54</v>
      </c>
      <c r="D43" t="s">
        <v>263</v>
      </c>
      <c r="E43" s="5">
        <v>6</v>
      </c>
      <c r="F43" t="s">
        <v>222</v>
      </c>
      <c r="G43" t="s">
        <v>223</v>
      </c>
      <c r="H43" s="5">
        <v>1</v>
      </c>
      <c r="I43" s="5">
        <v>1</v>
      </c>
      <c r="J43" s="5">
        <v>1</v>
      </c>
      <c r="K43" s="5">
        <v>1</v>
      </c>
      <c r="N43" t="s">
        <v>89</v>
      </c>
      <c r="P43" s="5">
        <v>2</v>
      </c>
      <c r="Q43" s="5">
        <v>0</v>
      </c>
      <c r="Z43" s="5">
        <v>1003</v>
      </c>
      <c r="AA43" s="5">
        <v>1003</v>
      </c>
    </row>
    <row r="44" spans="1:104" ht="18.75" hidden="1" customHeight="1" x14ac:dyDescent="0.25">
      <c r="A44" t="s">
        <v>212</v>
      </c>
      <c r="B44" t="s">
        <v>268</v>
      </c>
      <c r="C44" t="s">
        <v>66</v>
      </c>
      <c r="D44" t="s">
        <v>269</v>
      </c>
      <c r="E44" s="5">
        <v>7</v>
      </c>
      <c r="F44" t="s">
        <v>270</v>
      </c>
      <c r="G44" t="s">
        <v>271</v>
      </c>
      <c r="H44" s="5">
        <v>1</v>
      </c>
      <c r="I44" s="5">
        <v>1</v>
      </c>
      <c r="J44" s="5">
        <v>1</v>
      </c>
      <c r="K44" s="5">
        <v>1</v>
      </c>
      <c r="N44" t="s">
        <v>88</v>
      </c>
      <c r="P44" s="5">
        <v>28</v>
      </c>
      <c r="Q44" s="5">
        <v>336</v>
      </c>
      <c r="T44" s="5">
        <v>1003</v>
      </c>
      <c r="U44" s="5">
        <v>1003</v>
      </c>
      <c r="V44" s="5">
        <v>1003</v>
      </c>
      <c r="W44" s="5">
        <v>1003</v>
      </c>
      <c r="AH44" s="5">
        <v>1003</v>
      </c>
      <c r="AI44" s="5">
        <v>1003</v>
      </c>
      <c r="AJ44" s="5">
        <v>1003</v>
      </c>
      <c r="AK44" s="5">
        <v>1003</v>
      </c>
      <c r="AL44" s="5">
        <v>1003</v>
      </c>
      <c r="AM44" s="5">
        <v>1003</v>
      </c>
      <c r="AX44" s="5">
        <v>1003</v>
      </c>
      <c r="AY44" s="5">
        <v>1003</v>
      </c>
      <c r="AZ44" s="5">
        <v>1003</v>
      </c>
      <c r="BA44" s="5">
        <v>1003</v>
      </c>
      <c r="BB44" s="5">
        <v>1003</v>
      </c>
      <c r="BC44" s="5">
        <v>1003</v>
      </c>
      <c r="BN44" s="5">
        <v>1003</v>
      </c>
      <c r="BO44" s="5">
        <v>1003</v>
      </c>
      <c r="BP44" s="5">
        <v>1003</v>
      </c>
      <c r="BQ44" s="5">
        <v>1003</v>
      </c>
      <c r="BR44" s="5">
        <v>1003</v>
      </c>
      <c r="BS44" s="5">
        <v>1003</v>
      </c>
      <c r="CD44" s="5">
        <v>1003</v>
      </c>
      <c r="CE44" s="5">
        <v>1003</v>
      </c>
      <c r="CF44" s="5">
        <v>1003</v>
      </c>
      <c r="CG44" s="5">
        <v>1003</v>
      </c>
      <c r="CH44" s="5">
        <v>1003</v>
      </c>
      <c r="CI44" s="5">
        <v>1003</v>
      </c>
    </row>
    <row r="45" spans="1:104" ht="18.75" hidden="1" customHeight="1" x14ac:dyDescent="0.25">
      <c r="A45" t="s">
        <v>212</v>
      </c>
      <c r="B45" t="s">
        <v>268</v>
      </c>
      <c r="C45" t="s">
        <v>66</v>
      </c>
      <c r="D45" t="s">
        <v>269</v>
      </c>
      <c r="E45" s="5">
        <v>7</v>
      </c>
      <c r="F45" t="s">
        <v>222</v>
      </c>
      <c r="G45" t="s">
        <v>223</v>
      </c>
      <c r="H45" s="5">
        <v>1</v>
      </c>
      <c r="I45" s="5">
        <v>1</v>
      </c>
      <c r="J45" s="5">
        <v>1</v>
      </c>
      <c r="K45" s="5">
        <v>1</v>
      </c>
      <c r="N45" t="s">
        <v>41</v>
      </c>
      <c r="P45" s="5">
        <v>2</v>
      </c>
      <c r="Q45" s="5">
        <v>24</v>
      </c>
      <c r="R45" s="5">
        <v>1003</v>
      </c>
      <c r="S45" s="5">
        <v>1003</v>
      </c>
    </row>
    <row r="46" spans="1:104" ht="18.75" hidden="1" customHeight="1" x14ac:dyDescent="0.25">
      <c r="A46" t="s">
        <v>212</v>
      </c>
      <c r="B46" t="s">
        <v>272</v>
      </c>
      <c r="C46" t="s">
        <v>56</v>
      </c>
      <c r="D46" t="s">
        <v>273</v>
      </c>
      <c r="E46" s="5">
        <v>7</v>
      </c>
      <c r="F46" t="s">
        <v>274</v>
      </c>
      <c r="G46" t="s">
        <v>275</v>
      </c>
      <c r="H46" s="5">
        <v>1</v>
      </c>
      <c r="I46" s="5">
        <v>1</v>
      </c>
      <c r="J46" s="5">
        <v>1</v>
      </c>
      <c r="N46" t="s">
        <v>43</v>
      </c>
      <c r="P46" s="5">
        <v>22</v>
      </c>
      <c r="Q46" s="5">
        <v>264</v>
      </c>
      <c r="AN46" s="5">
        <v>1001</v>
      </c>
      <c r="AO46" s="5">
        <v>1001</v>
      </c>
      <c r="AP46" s="5">
        <v>1001</v>
      </c>
      <c r="AQ46" s="5">
        <v>1001</v>
      </c>
      <c r="AR46" s="5">
        <v>1001</v>
      </c>
      <c r="AS46" s="5">
        <v>1001</v>
      </c>
      <c r="BF46" s="5">
        <v>1001</v>
      </c>
      <c r="BG46" s="5">
        <v>1001</v>
      </c>
      <c r="BH46" s="5">
        <v>1001</v>
      </c>
      <c r="BI46" s="5">
        <v>1001</v>
      </c>
      <c r="BT46" s="5">
        <v>1001</v>
      </c>
      <c r="BU46" s="5">
        <v>1001</v>
      </c>
      <c r="BV46" s="5">
        <v>1001</v>
      </c>
      <c r="BW46" s="5">
        <v>1001</v>
      </c>
      <c r="BX46" s="5">
        <v>1001</v>
      </c>
      <c r="BY46" s="5">
        <v>1001</v>
      </c>
      <c r="CJ46" s="5">
        <v>1001</v>
      </c>
      <c r="CK46" s="5">
        <v>1001</v>
      </c>
      <c r="CL46" s="5">
        <v>1001</v>
      </c>
      <c r="CM46" s="5">
        <v>1001</v>
      </c>
      <c r="CN46" s="5">
        <v>1001</v>
      </c>
      <c r="CO46" s="5">
        <v>1001</v>
      </c>
    </row>
    <row r="47" spans="1:104" ht="18.75" hidden="1" customHeight="1" x14ac:dyDescent="0.25">
      <c r="A47" t="s">
        <v>212</v>
      </c>
      <c r="B47" t="s">
        <v>272</v>
      </c>
      <c r="C47" t="s">
        <v>56</v>
      </c>
      <c r="D47" t="s">
        <v>273</v>
      </c>
      <c r="E47" s="5">
        <v>7</v>
      </c>
      <c r="F47" t="s">
        <v>274</v>
      </c>
      <c r="G47" t="s">
        <v>275</v>
      </c>
      <c r="K47" s="5">
        <v>1</v>
      </c>
      <c r="N47" t="s">
        <v>28</v>
      </c>
      <c r="P47" s="5">
        <v>2</v>
      </c>
      <c r="Q47" s="5">
        <v>24</v>
      </c>
      <c r="X47" s="5">
        <v>1001</v>
      </c>
      <c r="Y47" s="5">
        <v>1001</v>
      </c>
    </row>
    <row r="48" spans="1:104" ht="18.75" hidden="1" customHeight="1" x14ac:dyDescent="0.25">
      <c r="A48" t="s">
        <v>212</v>
      </c>
      <c r="B48" t="s">
        <v>272</v>
      </c>
      <c r="C48" t="s">
        <v>56</v>
      </c>
      <c r="D48" t="s">
        <v>273</v>
      </c>
      <c r="E48" s="5">
        <v>7</v>
      </c>
      <c r="F48" t="s">
        <v>276</v>
      </c>
      <c r="G48" t="s">
        <v>277</v>
      </c>
      <c r="H48" s="5">
        <v>1</v>
      </c>
      <c r="I48" s="5">
        <v>1</v>
      </c>
      <c r="J48" s="5">
        <v>1</v>
      </c>
      <c r="K48" s="5">
        <v>1</v>
      </c>
      <c r="N48" t="s">
        <v>27</v>
      </c>
      <c r="P48" s="5">
        <v>2</v>
      </c>
      <c r="Q48" s="5">
        <v>24</v>
      </c>
      <c r="Z48" s="5">
        <v>1001</v>
      </c>
      <c r="AA48" s="5">
        <v>1001</v>
      </c>
    </row>
    <row r="49" spans="1:104" ht="18.75" hidden="1" customHeight="1" x14ac:dyDescent="0.25">
      <c r="A49" t="s">
        <v>212</v>
      </c>
      <c r="B49" t="s">
        <v>272</v>
      </c>
      <c r="C49" t="s">
        <v>56</v>
      </c>
      <c r="D49" t="s">
        <v>273</v>
      </c>
      <c r="E49" s="5">
        <v>7</v>
      </c>
      <c r="F49" t="s">
        <v>278</v>
      </c>
      <c r="G49" t="s">
        <v>279</v>
      </c>
      <c r="H49" s="5">
        <v>1</v>
      </c>
      <c r="I49" s="5">
        <v>1</v>
      </c>
      <c r="J49" s="5">
        <v>1</v>
      </c>
      <c r="K49" s="5">
        <v>1</v>
      </c>
      <c r="N49" t="s">
        <v>65</v>
      </c>
      <c r="P49" s="5">
        <v>2</v>
      </c>
      <c r="Q49" s="5">
        <v>24</v>
      </c>
      <c r="AB49" s="5">
        <v>1001</v>
      </c>
      <c r="AC49" s="5">
        <v>1001</v>
      </c>
    </row>
    <row r="50" spans="1:104" ht="18.75" hidden="1" customHeight="1" x14ac:dyDescent="0.25">
      <c r="A50" t="s">
        <v>212</v>
      </c>
      <c r="B50" t="s">
        <v>272</v>
      </c>
      <c r="C50" t="s">
        <v>56</v>
      </c>
      <c r="D50" t="s">
        <v>273</v>
      </c>
      <c r="E50" s="5">
        <v>7</v>
      </c>
      <c r="F50" t="s">
        <v>222</v>
      </c>
      <c r="G50" t="s">
        <v>223</v>
      </c>
      <c r="H50" s="5">
        <v>1</v>
      </c>
      <c r="I50" s="5">
        <v>1</v>
      </c>
      <c r="J50" s="5">
        <v>1</v>
      </c>
      <c r="K50" s="5">
        <v>1</v>
      </c>
      <c r="N50" t="s">
        <v>63</v>
      </c>
      <c r="P50" s="5">
        <v>2</v>
      </c>
      <c r="Q50" s="5">
        <v>24</v>
      </c>
      <c r="BD50" s="5">
        <v>1001</v>
      </c>
      <c r="BE50" s="5">
        <v>1001</v>
      </c>
    </row>
    <row r="51" spans="1:104" ht="18.75" hidden="1" customHeight="1" x14ac:dyDescent="0.25">
      <c r="A51" t="s">
        <v>212</v>
      </c>
      <c r="B51" t="s">
        <v>280</v>
      </c>
      <c r="C51" t="s">
        <v>58</v>
      </c>
      <c r="D51" t="s">
        <v>281</v>
      </c>
      <c r="E51" s="5">
        <v>7</v>
      </c>
      <c r="F51" t="s">
        <v>282</v>
      </c>
      <c r="G51" t="s">
        <v>283</v>
      </c>
      <c r="H51" s="5">
        <v>1</v>
      </c>
      <c r="I51" s="5">
        <v>1</v>
      </c>
      <c r="J51" s="5">
        <v>1</v>
      </c>
      <c r="K51" s="5">
        <v>1</v>
      </c>
      <c r="N51" t="s">
        <v>37</v>
      </c>
      <c r="P51" s="5">
        <v>26</v>
      </c>
      <c r="Q51" s="5">
        <v>312</v>
      </c>
      <c r="R51" s="5">
        <v>1007</v>
      </c>
      <c r="S51" s="5">
        <v>1007</v>
      </c>
      <c r="T51" s="5">
        <v>1007</v>
      </c>
      <c r="U51" s="5">
        <v>1007</v>
      </c>
      <c r="AH51" s="5">
        <v>1007</v>
      </c>
      <c r="AI51" s="5">
        <v>1007</v>
      </c>
      <c r="AJ51" s="5">
        <v>1007</v>
      </c>
      <c r="AK51" s="5">
        <v>1007</v>
      </c>
      <c r="AL51" s="5">
        <v>1007</v>
      </c>
      <c r="AM51" s="5">
        <v>1007</v>
      </c>
      <c r="AZ51" s="5">
        <v>1007</v>
      </c>
      <c r="BA51" s="5">
        <v>1007</v>
      </c>
      <c r="BB51" s="5">
        <v>1007</v>
      </c>
      <c r="BC51" s="5">
        <v>1007</v>
      </c>
      <c r="BN51" s="5">
        <v>1007</v>
      </c>
      <c r="BO51" s="5">
        <v>1007</v>
      </c>
      <c r="BP51" s="5">
        <v>1007</v>
      </c>
      <c r="BQ51" s="5">
        <v>1007</v>
      </c>
      <c r="BR51" s="5">
        <v>1007</v>
      </c>
      <c r="BS51" s="5">
        <v>1007</v>
      </c>
      <c r="CD51" s="5">
        <v>1007</v>
      </c>
      <c r="CE51" s="5">
        <v>1007</v>
      </c>
      <c r="CF51" s="5">
        <v>1007</v>
      </c>
      <c r="CG51" s="5">
        <v>1007</v>
      </c>
      <c r="CH51" s="5">
        <v>1007</v>
      </c>
      <c r="CI51" s="5">
        <v>1007</v>
      </c>
    </row>
    <row r="52" spans="1:104" ht="18.75" hidden="1" customHeight="1" x14ac:dyDescent="0.25">
      <c r="A52" t="s">
        <v>212</v>
      </c>
      <c r="B52" t="s">
        <v>280</v>
      </c>
      <c r="C52" t="s">
        <v>58</v>
      </c>
      <c r="D52" t="s">
        <v>281</v>
      </c>
      <c r="E52" s="5">
        <v>7</v>
      </c>
      <c r="F52" t="s">
        <v>276</v>
      </c>
      <c r="G52" t="s">
        <v>277</v>
      </c>
      <c r="H52" s="5">
        <v>1</v>
      </c>
      <c r="I52" s="5">
        <v>1</v>
      </c>
      <c r="J52" s="5">
        <v>1</v>
      </c>
      <c r="K52" s="5">
        <v>1</v>
      </c>
      <c r="N52" t="s">
        <v>27</v>
      </c>
      <c r="P52" s="5">
        <v>2</v>
      </c>
      <c r="Q52" s="5">
        <v>24</v>
      </c>
      <c r="V52" s="5">
        <v>1007</v>
      </c>
      <c r="W52" s="5">
        <v>1007</v>
      </c>
    </row>
    <row r="53" spans="1:104" ht="18.75" hidden="1" customHeight="1" x14ac:dyDescent="0.25">
      <c r="A53" t="s">
        <v>212</v>
      </c>
      <c r="B53" t="s">
        <v>280</v>
      </c>
      <c r="C53" t="s">
        <v>58</v>
      </c>
      <c r="D53" t="s">
        <v>281</v>
      </c>
      <c r="E53" s="5">
        <v>7</v>
      </c>
      <c r="F53" t="s">
        <v>222</v>
      </c>
      <c r="G53" t="s">
        <v>223</v>
      </c>
      <c r="H53" s="5">
        <v>1</v>
      </c>
      <c r="I53" s="5">
        <v>1</v>
      </c>
      <c r="J53" s="5">
        <v>1</v>
      </c>
      <c r="K53" s="5">
        <v>1</v>
      </c>
      <c r="N53" t="s">
        <v>89</v>
      </c>
      <c r="P53" s="5">
        <v>2</v>
      </c>
      <c r="Q53" s="5">
        <v>24</v>
      </c>
      <c r="AX53" s="5">
        <v>1007</v>
      </c>
      <c r="AY53" s="5">
        <v>1007</v>
      </c>
    </row>
    <row r="54" spans="1:104" ht="18.75" hidden="1" customHeight="1" x14ac:dyDescent="0.25">
      <c r="A54" t="s">
        <v>212</v>
      </c>
      <c r="B54" t="s">
        <v>284</v>
      </c>
      <c r="C54" t="s">
        <v>74</v>
      </c>
      <c r="D54" t="s">
        <v>281</v>
      </c>
      <c r="E54" s="5">
        <v>0</v>
      </c>
      <c r="F54" t="s">
        <v>285</v>
      </c>
      <c r="G54" t="s">
        <v>286</v>
      </c>
      <c r="N54" t="s">
        <v>37</v>
      </c>
      <c r="P54" s="5">
        <v>4</v>
      </c>
      <c r="Q54" s="5">
        <v>48</v>
      </c>
      <c r="AX54" s="5">
        <v>1000</v>
      </c>
      <c r="AY54" s="5">
        <v>1000</v>
      </c>
      <c r="CJ54" s="5">
        <v>1000</v>
      </c>
      <c r="CK54" s="5">
        <v>1000</v>
      </c>
    </row>
    <row r="55" spans="1:104" ht="18.75" hidden="1" customHeight="1" x14ac:dyDescent="0.25">
      <c r="A55" t="s">
        <v>212</v>
      </c>
      <c r="B55" t="s">
        <v>284</v>
      </c>
      <c r="C55" t="s">
        <v>74</v>
      </c>
      <c r="D55" t="s">
        <v>257</v>
      </c>
      <c r="E55" s="5">
        <v>0</v>
      </c>
      <c r="F55" t="s">
        <v>285</v>
      </c>
      <c r="G55" t="s">
        <v>286</v>
      </c>
      <c r="N55" t="s">
        <v>79</v>
      </c>
      <c r="P55" s="5">
        <v>4</v>
      </c>
      <c r="Q55" s="5">
        <v>48</v>
      </c>
      <c r="V55" s="5">
        <v>1000</v>
      </c>
      <c r="W55" s="5">
        <v>1000</v>
      </c>
      <c r="AL55" s="5">
        <v>1000</v>
      </c>
      <c r="AM55" s="5">
        <v>1000</v>
      </c>
    </row>
    <row r="56" spans="1:104" ht="18.75" hidden="1" customHeight="1" x14ac:dyDescent="0.25">
      <c r="A56" t="s">
        <v>212</v>
      </c>
      <c r="B56" t="s">
        <v>284</v>
      </c>
      <c r="C56" t="s">
        <v>74</v>
      </c>
      <c r="D56" t="s">
        <v>261</v>
      </c>
      <c r="E56" s="5">
        <v>0</v>
      </c>
      <c r="F56" t="s">
        <v>285</v>
      </c>
      <c r="G56" t="s">
        <v>286</v>
      </c>
      <c r="N56" t="s">
        <v>87</v>
      </c>
      <c r="P56" s="5">
        <v>2</v>
      </c>
      <c r="Q56" s="5">
        <v>24</v>
      </c>
      <c r="AT56" s="5">
        <v>1000</v>
      </c>
      <c r="AU56" s="5">
        <v>1000</v>
      </c>
    </row>
    <row r="57" spans="1:104" ht="18.75" hidden="1" customHeight="1" x14ac:dyDescent="0.25">
      <c r="A57" t="s">
        <v>212</v>
      </c>
      <c r="B57" t="s">
        <v>284</v>
      </c>
      <c r="C57" t="s">
        <v>74</v>
      </c>
      <c r="D57" t="s">
        <v>251</v>
      </c>
      <c r="E57" s="5">
        <v>0</v>
      </c>
      <c r="F57" t="s">
        <v>285</v>
      </c>
      <c r="G57" t="s">
        <v>286</v>
      </c>
      <c r="N57" t="s">
        <v>91</v>
      </c>
      <c r="P57" s="5">
        <v>4</v>
      </c>
      <c r="Q57" s="5">
        <v>48</v>
      </c>
      <c r="BF57" s="5">
        <v>1000</v>
      </c>
      <c r="BG57" s="5">
        <v>1000</v>
      </c>
      <c r="BX57" s="5">
        <v>1000</v>
      </c>
      <c r="BY57" s="5">
        <v>1000</v>
      </c>
    </row>
    <row r="58" spans="1:104" ht="18.75" hidden="1" customHeight="1" x14ac:dyDescent="0.25">
      <c r="A58" t="s">
        <v>212</v>
      </c>
      <c r="B58" t="s">
        <v>284</v>
      </c>
      <c r="C58" t="s">
        <v>74</v>
      </c>
      <c r="D58" t="s">
        <v>214</v>
      </c>
      <c r="E58" s="5">
        <v>0</v>
      </c>
      <c r="F58" t="s">
        <v>285</v>
      </c>
      <c r="G58" t="s">
        <v>286</v>
      </c>
      <c r="N58" t="s">
        <v>84</v>
      </c>
      <c r="P58" s="5">
        <v>2</v>
      </c>
      <c r="Q58" s="5">
        <v>24</v>
      </c>
      <c r="BP58" s="5">
        <v>1000</v>
      </c>
      <c r="BQ58" s="5">
        <v>1000</v>
      </c>
    </row>
    <row r="59" spans="1:104" ht="18.75" hidden="1" customHeight="1" x14ac:dyDescent="0.25">
      <c r="A59" t="s">
        <v>212</v>
      </c>
      <c r="B59" t="s">
        <v>287</v>
      </c>
      <c r="C59" t="s">
        <v>74</v>
      </c>
      <c r="D59" t="s">
        <v>251</v>
      </c>
      <c r="E59" s="5">
        <v>0</v>
      </c>
      <c r="F59" t="s">
        <v>288</v>
      </c>
      <c r="G59" t="s">
        <v>289</v>
      </c>
      <c r="N59" t="s">
        <v>91</v>
      </c>
      <c r="P59" s="5">
        <v>4</v>
      </c>
      <c r="Q59" s="5">
        <v>48</v>
      </c>
      <c r="AT59" s="5">
        <v>1004</v>
      </c>
      <c r="AU59" s="5">
        <v>1004</v>
      </c>
      <c r="BZ59" s="5">
        <v>1004</v>
      </c>
      <c r="CP59" s="5">
        <v>1004</v>
      </c>
    </row>
    <row r="60" spans="1:104" ht="18.75" hidden="1" customHeight="1" x14ac:dyDescent="0.25">
      <c r="A60" t="s">
        <v>212</v>
      </c>
      <c r="B60" t="s">
        <v>287</v>
      </c>
      <c r="C60" t="s">
        <v>74</v>
      </c>
      <c r="D60" t="s">
        <v>214</v>
      </c>
      <c r="E60" s="5">
        <v>0</v>
      </c>
      <c r="F60" t="s">
        <v>288</v>
      </c>
      <c r="G60" t="s">
        <v>289</v>
      </c>
      <c r="N60" t="s">
        <v>84</v>
      </c>
      <c r="P60" s="5">
        <v>4</v>
      </c>
      <c r="Q60" s="5">
        <v>48</v>
      </c>
      <c r="AN60" s="5">
        <v>1002</v>
      </c>
      <c r="AO60" s="5">
        <v>1002</v>
      </c>
      <c r="BT60" s="5">
        <v>1002</v>
      </c>
      <c r="BU60" s="5">
        <v>1002</v>
      </c>
    </row>
    <row r="61" spans="1:104" ht="18.75" hidden="1" customHeight="1" x14ac:dyDescent="0.25">
      <c r="A61" t="s">
        <v>212</v>
      </c>
      <c r="B61" t="s">
        <v>287</v>
      </c>
      <c r="C61" t="s">
        <v>74</v>
      </c>
      <c r="D61" t="s">
        <v>273</v>
      </c>
      <c r="E61" s="5">
        <v>0</v>
      </c>
      <c r="F61" t="s">
        <v>288</v>
      </c>
      <c r="G61" t="s">
        <v>289</v>
      </c>
      <c r="N61" t="s">
        <v>43</v>
      </c>
      <c r="P61" s="5">
        <v>8</v>
      </c>
      <c r="Q61" s="5">
        <v>96</v>
      </c>
      <c r="BD61" s="5">
        <v>1000</v>
      </c>
      <c r="BE61" s="5">
        <v>1000</v>
      </c>
      <c r="CU61" s="5">
        <v>1001</v>
      </c>
      <c r="CV61" s="5">
        <v>1001</v>
      </c>
      <c r="CW61" s="5">
        <v>1001</v>
      </c>
      <c r="CX61" s="5">
        <v>1001</v>
      </c>
      <c r="CY61" s="5">
        <v>1001</v>
      </c>
      <c r="CZ61" s="5">
        <v>1001</v>
      </c>
    </row>
    <row r="62" spans="1:104" ht="18.75" hidden="1" customHeight="1" x14ac:dyDescent="0.25">
      <c r="A62" t="s">
        <v>212</v>
      </c>
      <c r="B62" t="s">
        <v>287</v>
      </c>
      <c r="C62" t="s">
        <v>74</v>
      </c>
      <c r="D62" t="s">
        <v>290</v>
      </c>
      <c r="E62" s="5">
        <v>0</v>
      </c>
      <c r="F62" t="s">
        <v>288</v>
      </c>
      <c r="G62" t="s">
        <v>289</v>
      </c>
      <c r="N62" t="s">
        <v>47</v>
      </c>
      <c r="P62" s="5">
        <v>6</v>
      </c>
      <c r="Q62" s="5">
        <v>72</v>
      </c>
      <c r="CU62" s="5">
        <v>1005</v>
      </c>
      <c r="CV62" s="5">
        <v>1005</v>
      </c>
      <c r="CW62" s="5">
        <v>1005</v>
      </c>
      <c r="CX62" s="5">
        <v>1005</v>
      </c>
      <c r="CY62" s="5">
        <v>1005</v>
      </c>
      <c r="CZ62" s="5">
        <v>1005</v>
      </c>
    </row>
    <row r="63" spans="1:104" ht="18.75" hidden="1" customHeight="1" x14ac:dyDescent="0.25">
      <c r="A63" t="s">
        <v>212</v>
      </c>
      <c r="B63" t="s">
        <v>287</v>
      </c>
      <c r="C63" t="s">
        <v>74</v>
      </c>
      <c r="D63" t="s">
        <v>291</v>
      </c>
      <c r="E63" s="5">
        <v>0</v>
      </c>
      <c r="F63" t="s">
        <v>288</v>
      </c>
      <c r="G63" t="s">
        <v>289</v>
      </c>
      <c r="N63" t="s">
        <v>32</v>
      </c>
      <c r="P63" s="5">
        <v>4</v>
      </c>
      <c r="Q63" s="5">
        <v>48</v>
      </c>
      <c r="X63" s="5">
        <v>1002</v>
      </c>
      <c r="Y63" s="5">
        <v>1002</v>
      </c>
      <c r="BD63" s="5">
        <v>1002</v>
      </c>
      <c r="BE63" s="5">
        <v>1002</v>
      </c>
    </row>
    <row r="64" spans="1:104" ht="18.75" hidden="1" customHeight="1" x14ac:dyDescent="0.25">
      <c r="A64" t="s">
        <v>212</v>
      </c>
      <c r="B64" t="s">
        <v>292</v>
      </c>
      <c r="C64" t="s">
        <v>74</v>
      </c>
      <c r="D64" t="s">
        <v>243</v>
      </c>
      <c r="E64" s="5">
        <v>0</v>
      </c>
      <c r="F64" t="s">
        <v>293</v>
      </c>
      <c r="G64" t="s">
        <v>294</v>
      </c>
      <c r="N64" t="s">
        <v>28</v>
      </c>
      <c r="P64" s="5">
        <v>6</v>
      </c>
      <c r="Q64" s="5">
        <v>72</v>
      </c>
      <c r="X64" s="5">
        <v>1006</v>
      </c>
      <c r="Y64" s="5">
        <v>1006</v>
      </c>
      <c r="Z64" s="5">
        <v>1006</v>
      </c>
      <c r="AA64" s="5">
        <v>1006</v>
      </c>
      <c r="BD64" s="5">
        <v>1006</v>
      </c>
      <c r="BE64" s="5">
        <v>1006</v>
      </c>
    </row>
    <row r="65" spans="1:93" ht="18.75" hidden="1" customHeight="1" x14ac:dyDescent="0.25">
      <c r="A65" t="s">
        <v>295</v>
      </c>
      <c r="B65" t="s">
        <v>296</v>
      </c>
      <c r="C65" t="s">
        <v>72</v>
      </c>
      <c r="D65" t="s">
        <v>297</v>
      </c>
      <c r="E65" s="5">
        <v>6</v>
      </c>
      <c r="F65" t="s">
        <v>228</v>
      </c>
      <c r="G65" t="s">
        <v>298</v>
      </c>
      <c r="H65" s="5">
        <v>1</v>
      </c>
      <c r="I65" s="5">
        <v>1</v>
      </c>
      <c r="J65" s="5">
        <v>1</v>
      </c>
      <c r="N65" t="s">
        <v>17</v>
      </c>
      <c r="P65" s="5">
        <v>10</v>
      </c>
      <c r="Q65" s="5">
        <v>120</v>
      </c>
      <c r="X65" s="5">
        <v>801</v>
      </c>
      <c r="Y65" s="5">
        <v>801</v>
      </c>
      <c r="AN65" s="5">
        <v>801</v>
      </c>
      <c r="AO65" s="5">
        <v>801</v>
      </c>
      <c r="BD65" s="5">
        <v>801</v>
      </c>
      <c r="BE65" s="5">
        <v>801</v>
      </c>
      <c r="BT65" s="5">
        <v>801</v>
      </c>
      <c r="BU65" s="5">
        <v>801</v>
      </c>
      <c r="CJ65" s="5">
        <v>801</v>
      </c>
      <c r="CK65" s="5">
        <v>801</v>
      </c>
    </row>
    <row r="66" spans="1:93" ht="18.75" hidden="1" customHeight="1" x14ac:dyDescent="0.25">
      <c r="A66" t="s">
        <v>295</v>
      </c>
      <c r="B66" t="s">
        <v>296</v>
      </c>
      <c r="C66" t="s">
        <v>72</v>
      </c>
      <c r="D66" t="s">
        <v>297</v>
      </c>
      <c r="E66" s="5">
        <v>6</v>
      </c>
      <c r="F66" t="s">
        <v>240</v>
      </c>
      <c r="G66" t="s">
        <v>299</v>
      </c>
      <c r="K66" s="5">
        <v>4</v>
      </c>
      <c r="N66" t="s">
        <v>18</v>
      </c>
      <c r="P66" s="5">
        <v>10</v>
      </c>
      <c r="Q66" s="5">
        <v>120</v>
      </c>
      <c r="Z66" s="5">
        <v>801</v>
      </c>
      <c r="AA66" s="5">
        <v>801</v>
      </c>
      <c r="AP66" s="5">
        <v>801</v>
      </c>
      <c r="AQ66" s="5">
        <v>801</v>
      </c>
      <c r="BF66" s="5">
        <v>801</v>
      </c>
      <c r="BG66" s="5">
        <v>801</v>
      </c>
      <c r="BV66" s="5">
        <v>801</v>
      </c>
      <c r="BW66" s="5">
        <v>801</v>
      </c>
      <c r="CL66" s="5">
        <v>801</v>
      </c>
      <c r="CM66" s="5">
        <v>801</v>
      </c>
    </row>
    <row r="67" spans="1:93" ht="18.75" hidden="1" customHeight="1" x14ac:dyDescent="0.25">
      <c r="A67" t="s">
        <v>295</v>
      </c>
      <c r="B67" t="s">
        <v>296</v>
      </c>
      <c r="C67" t="s">
        <v>72</v>
      </c>
      <c r="D67" t="s">
        <v>297</v>
      </c>
      <c r="E67" s="5">
        <v>6</v>
      </c>
      <c r="F67" t="s">
        <v>228</v>
      </c>
      <c r="G67" t="s">
        <v>298</v>
      </c>
      <c r="K67" s="5">
        <v>4</v>
      </c>
      <c r="N67" t="s">
        <v>17</v>
      </c>
      <c r="P67" s="5">
        <v>8</v>
      </c>
      <c r="Q67" s="5">
        <v>96</v>
      </c>
      <c r="AB67" s="5">
        <v>801</v>
      </c>
      <c r="AC67" s="5">
        <v>801</v>
      </c>
      <c r="BH67" s="5">
        <v>801</v>
      </c>
      <c r="BI67" s="5">
        <v>801</v>
      </c>
      <c r="BX67" s="5">
        <v>801</v>
      </c>
      <c r="BY67" s="5">
        <v>801</v>
      </c>
      <c r="CN67" s="5">
        <v>801</v>
      </c>
      <c r="CO67" s="5">
        <v>801</v>
      </c>
    </row>
    <row r="68" spans="1:93" ht="18.75" hidden="1" customHeight="1" x14ac:dyDescent="0.25">
      <c r="A68" t="s">
        <v>295</v>
      </c>
      <c r="B68" t="s">
        <v>296</v>
      </c>
      <c r="C68" t="s">
        <v>72</v>
      </c>
      <c r="D68" t="s">
        <v>297</v>
      </c>
      <c r="E68" s="5">
        <v>6</v>
      </c>
      <c r="F68" t="s">
        <v>276</v>
      </c>
      <c r="G68" t="s">
        <v>300</v>
      </c>
      <c r="N68" t="s">
        <v>99</v>
      </c>
      <c r="P68" s="5">
        <v>2</v>
      </c>
      <c r="Q68" s="5">
        <v>24</v>
      </c>
      <c r="AR68" s="5">
        <v>801</v>
      </c>
      <c r="AS68" s="5">
        <v>801</v>
      </c>
    </row>
    <row r="69" spans="1:93" ht="18.75" hidden="1" customHeight="1" x14ac:dyDescent="0.25">
      <c r="A69" t="s">
        <v>295</v>
      </c>
      <c r="B69" t="s">
        <v>301</v>
      </c>
      <c r="C69" t="s">
        <v>72</v>
      </c>
      <c r="D69" t="s">
        <v>94</v>
      </c>
      <c r="E69" s="5">
        <v>1</v>
      </c>
      <c r="F69" t="s">
        <v>278</v>
      </c>
      <c r="G69" t="s">
        <v>302</v>
      </c>
      <c r="H69" s="5">
        <v>1</v>
      </c>
      <c r="I69" s="5">
        <v>1</v>
      </c>
      <c r="J69" s="5">
        <v>1</v>
      </c>
      <c r="K69" s="5">
        <v>1</v>
      </c>
      <c r="N69" t="s">
        <v>22</v>
      </c>
      <c r="P69" s="5">
        <v>10</v>
      </c>
      <c r="Q69" s="5">
        <v>120</v>
      </c>
      <c r="R69" s="5">
        <v>403</v>
      </c>
      <c r="S69" s="5">
        <v>403</v>
      </c>
      <c r="AH69" s="5">
        <v>403</v>
      </c>
      <c r="AI69" s="5">
        <v>403</v>
      </c>
      <c r="AX69" s="5">
        <v>403</v>
      </c>
      <c r="AY69" s="5">
        <v>403</v>
      </c>
      <c r="BN69" s="5">
        <v>403</v>
      </c>
      <c r="BO69" s="5">
        <v>403</v>
      </c>
      <c r="CD69" s="5">
        <v>403</v>
      </c>
      <c r="CE69" s="5">
        <v>403</v>
      </c>
    </row>
    <row r="70" spans="1:93" ht="18.75" hidden="1" customHeight="1" x14ac:dyDescent="0.25">
      <c r="A70" t="s">
        <v>295</v>
      </c>
      <c r="B70" t="s">
        <v>301</v>
      </c>
      <c r="C70" t="s">
        <v>72</v>
      </c>
      <c r="D70" t="s">
        <v>94</v>
      </c>
      <c r="E70" s="5">
        <v>1</v>
      </c>
      <c r="F70" t="s">
        <v>230</v>
      </c>
      <c r="G70" t="s">
        <v>303</v>
      </c>
      <c r="M70" s="5">
        <v>1</v>
      </c>
      <c r="N70" t="s">
        <v>6</v>
      </c>
      <c r="P70" s="5">
        <v>10</v>
      </c>
      <c r="Q70" s="5">
        <v>120</v>
      </c>
      <c r="T70" s="5">
        <v>403</v>
      </c>
      <c r="U70" s="5">
        <v>403</v>
      </c>
      <c r="AJ70" s="5">
        <v>403</v>
      </c>
      <c r="AK70" s="5">
        <v>403</v>
      </c>
      <c r="AZ70" s="5">
        <v>403</v>
      </c>
      <c r="BA70" s="5">
        <v>403</v>
      </c>
      <c r="BP70" s="5">
        <v>403</v>
      </c>
      <c r="BQ70" s="5">
        <v>403</v>
      </c>
      <c r="CF70" s="5">
        <v>403</v>
      </c>
      <c r="CG70" s="5">
        <v>403</v>
      </c>
    </row>
    <row r="71" spans="1:93" ht="18.75" hidden="1" customHeight="1" x14ac:dyDescent="0.25">
      <c r="A71" t="s">
        <v>295</v>
      </c>
      <c r="B71" t="s">
        <v>301</v>
      </c>
      <c r="C71" t="s">
        <v>72</v>
      </c>
      <c r="D71" t="s">
        <v>94</v>
      </c>
      <c r="E71" s="5">
        <v>1</v>
      </c>
      <c r="F71" t="s">
        <v>230</v>
      </c>
      <c r="G71" t="s">
        <v>303</v>
      </c>
      <c r="I71" s="5">
        <v>1</v>
      </c>
      <c r="N71" t="s">
        <v>94</v>
      </c>
      <c r="P71" s="5">
        <v>6</v>
      </c>
      <c r="Q71" s="5">
        <v>72</v>
      </c>
      <c r="V71" s="5">
        <v>403</v>
      </c>
      <c r="W71" s="5">
        <v>403</v>
      </c>
      <c r="AL71" s="5">
        <v>403</v>
      </c>
      <c r="AM71" s="5">
        <v>403</v>
      </c>
      <c r="BB71" s="5">
        <v>403</v>
      </c>
      <c r="BC71" s="5">
        <v>403</v>
      </c>
    </row>
    <row r="72" spans="1:93" ht="18.75" hidden="1" customHeight="1" x14ac:dyDescent="0.25">
      <c r="A72" t="s">
        <v>295</v>
      </c>
      <c r="B72" t="s">
        <v>301</v>
      </c>
      <c r="C72" t="s">
        <v>72</v>
      </c>
      <c r="D72" t="s">
        <v>94</v>
      </c>
      <c r="E72" s="5">
        <v>1</v>
      </c>
      <c r="F72" t="s">
        <v>304</v>
      </c>
      <c r="G72" t="s">
        <v>305</v>
      </c>
      <c r="J72" s="5">
        <v>1</v>
      </c>
      <c r="N72" t="s">
        <v>86</v>
      </c>
      <c r="P72" s="5">
        <v>2</v>
      </c>
      <c r="Q72" s="5">
        <v>24</v>
      </c>
      <c r="BR72" s="5">
        <v>403</v>
      </c>
      <c r="BS72" s="5">
        <v>403</v>
      </c>
    </row>
    <row r="73" spans="1:93" ht="18.75" hidden="1" customHeight="1" x14ac:dyDescent="0.25">
      <c r="A73" t="s">
        <v>295</v>
      </c>
      <c r="B73" t="s">
        <v>301</v>
      </c>
      <c r="C73" t="s">
        <v>72</v>
      </c>
      <c r="D73" t="s">
        <v>94</v>
      </c>
      <c r="E73" s="5">
        <v>1</v>
      </c>
      <c r="F73" t="s">
        <v>220</v>
      </c>
      <c r="G73" t="s">
        <v>306</v>
      </c>
      <c r="H73" s="5">
        <v>1</v>
      </c>
      <c r="L73" s="5">
        <v>1</v>
      </c>
      <c r="M73" s="5">
        <v>1</v>
      </c>
      <c r="N73" t="s">
        <v>99</v>
      </c>
      <c r="P73" s="5">
        <v>2</v>
      </c>
      <c r="Q73" s="5">
        <v>24</v>
      </c>
      <c r="CH73" s="5">
        <v>403</v>
      </c>
      <c r="CI73" s="5">
        <v>403</v>
      </c>
    </row>
    <row r="74" spans="1:93" ht="18.75" hidden="1" customHeight="1" x14ac:dyDescent="0.25">
      <c r="A74" t="s">
        <v>295</v>
      </c>
      <c r="B74" t="s">
        <v>307</v>
      </c>
      <c r="C74" t="s">
        <v>72</v>
      </c>
      <c r="D74" t="s">
        <v>17</v>
      </c>
      <c r="E74" s="5">
        <v>3</v>
      </c>
      <c r="F74" t="s">
        <v>308</v>
      </c>
      <c r="G74" t="s">
        <v>309</v>
      </c>
      <c r="I74" s="5">
        <v>1</v>
      </c>
      <c r="N74" t="s">
        <v>94</v>
      </c>
      <c r="P74" s="5">
        <v>10</v>
      </c>
      <c r="Q74" s="5">
        <v>120</v>
      </c>
      <c r="X74" s="5">
        <v>403</v>
      </c>
      <c r="Y74" s="5">
        <v>403</v>
      </c>
      <c r="AN74" s="5">
        <v>403</v>
      </c>
      <c r="AO74" s="5">
        <v>403</v>
      </c>
      <c r="BD74" s="5">
        <v>403</v>
      </c>
      <c r="BE74" s="5">
        <v>403</v>
      </c>
      <c r="BT74" s="5">
        <v>403</v>
      </c>
      <c r="BU74" s="5">
        <v>403</v>
      </c>
      <c r="CJ74" s="5">
        <v>403</v>
      </c>
      <c r="CK74" s="5">
        <v>403</v>
      </c>
    </row>
    <row r="75" spans="1:93" ht="18.75" hidden="1" customHeight="1" x14ac:dyDescent="0.25">
      <c r="A75" t="s">
        <v>295</v>
      </c>
      <c r="B75" t="s">
        <v>307</v>
      </c>
      <c r="C75" t="s">
        <v>72</v>
      </c>
      <c r="D75" t="s">
        <v>17</v>
      </c>
      <c r="E75" s="5">
        <v>3</v>
      </c>
      <c r="F75" t="s">
        <v>240</v>
      </c>
      <c r="G75" t="s">
        <v>299</v>
      </c>
      <c r="J75" s="5">
        <v>1</v>
      </c>
      <c r="N75" t="s">
        <v>73</v>
      </c>
      <c r="P75" s="5">
        <v>8</v>
      </c>
      <c r="Q75" s="5">
        <v>96</v>
      </c>
      <c r="Z75" s="5">
        <v>403</v>
      </c>
      <c r="AA75" s="5">
        <v>403</v>
      </c>
      <c r="BF75" s="5">
        <v>403</v>
      </c>
      <c r="BG75" s="5">
        <v>403</v>
      </c>
      <c r="BV75" s="5">
        <v>403</v>
      </c>
      <c r="BW75" s="5">
        <v>403</v>
      </c>
      <c r="CL75" s="5">
        <v>403</v>
      </c>
      <c r="CM75" s="5">
        <v>403</v>
      </c>
    </row>
    <row r="76" spans="1:93" ht="18.75" hidden="1" customHeight="1" x14ac:dyDescent="0.25">
      <c r="A76" t="s">
        <v>295</v>
      </c>
      <c r="B76" t="s">
        <v>307</v>
      </c>
      <c r="C76" t="s">
        <v>72</v>
      </c>
      <c r="D76" t="s">
        <v>17</v>
      </c>
      <c r="E76" s="5">
        <v>3</v>
      </c>
      <c r="F76" t="s">
        <v>230</v>
      </c>
      <c r="G76" t="s">
        <v>303</v>
      </c>
      <c r="N76" t="s">
        <v>73</v>
      </c>
      <c r="P76" s="5">
        <v>8</v>
      </c>
      <c r="Q76" s="5">
        <v>96</v>
      </c>
      <c r="AB76" s="5">
        <v>403</v>
      </c>
      <c r="AC76" s="5">
        <v>403</v>
      </c>
      <c r="AR76" s="5">
        <v>403</v>
      </c>
      <c r="AS76" s="5">
        <v>403</v>
      </c>
      <c r="BX76" s="5">
        <v>403</v>
      </c>
      <c r="BY76" s="5">
        <v>403</v>
      </c>
      <c r="CN76" s="5">
        <v>403</v>
      </c>
      <c r="CO76" s="5">
        <v>403</v>
      </c>
    </row>
    <row r="77" spans="1:93" ht="18.75" hidden="1" customHeight="1" x14ac:dyDescent="0.25">
      <c r="A77" t="s">
        <v>295</v>
      </c>
      <c r="B77" t="s">
        <v>307</v>
      </c>
      <c r="C77" t="s">
        <v>72</v>
      </c>
      <c r="D77" t="s">
        <v>17</v>
      </c>
      <c r="E77" s="5">
        <v>3</v>
      </c>
      <c r="F77" t="s">
        <v>220</v>
      </c>
      <c r="G77" t="s">
        <v>306</v>
      </c>
      <c r="M77" s="5">
        <v>1</v>
      </c>
      <c r="N77" t="s">
        <v>63</v>
      </c>
      <c r="P77" s="5">
        <v>2</v>
      </c>
      <c r="Q77" s="5">
        <v>24</v>
      </c>
      <c r="BH77" s="5">
        <v>403</v>
      </c>
      <c r="BI77" s="5">
        <v>403</v>
      </c>
    </row>
    <row r="78" spans="1:93" ht="18.75" hidden="1" customHeight="1" x14ac:dyDescent="0.25">
      <c r="A78" t="s">
        <v>295</v>
      </c>
      <c r="B78" t="s">
        <v>307</v>
      </c>
      <c r="C78" t="s">
        <v>72</v>
      </c>
      <c r="D78" t="s">
        <v>17</v>
      </c>
      <c r="E78" s="5">
        <v>3</v>
      </c>
      <c r="F78" t="s">
        <v>304</v>
      </c>
      <c r="G78" t="s">
        <v>305</v>
      </c>
      <c r="H78" s="5">
        <v>1</v>
      </c>
      <c r="N78" t="s">
        <v>100</v>
      </c>
      <c r="P78" s="5">
        <v>2</v>
      </c>
      <c r="Q78" s="5">
        <v>24</v>
      </c>
      <c r="AP78" s="5">
        <v>403</v>
      </c>
      <c r="AQ78" s="5">
        <v>403</v>
      </c>
    </row>
    <row r="79" spans="1:93" ht="18.75" hidden="1" customHeight="1" x14ac:dyDescent="0.25">
      <c r="A79" t="s">
        <v>295</v>
      </c>
      <c r="B79" t="s">
        <v>310</v>
      </c>
      <c r="C79" t="s">
        <v>38</v>
      </c>
      <c r="D79" t="s">
        <v>311</v>
      </c>
      <c r="E79" s="5">
        <v>2</v>
      </c>
      <c r="F79" t="s">
        <v>222</v>
      </c>
      <c r="G79" t="s">
        <v>312</v>
      </c>
      <c r="I79" s="5">
        <v>1</v>
      </c>
      <c r="N79" t="s">
        <v>8</v>
      </c>
      <c r="P79" s="5">
        <v>6</v>
      </c>
      <c r="Q79" s="5">
        <v>72</v>
      </c>
      <c r="AH79" s="5">
        <v>804</v>
      </c>
      <c r="AI79" s="5">
        <v>804</v>
      </c>
      <c r="AX79" s="5">
        <v>804</v>
      </c>
      <c r="AY79" s="5">
        <v>804</v>
      </c>
      <c r="BN79" s="5">
        <v>804</v>
      </c>
      <c r="BO79" s="5">
        <v>804</v>
      </c>
    </row>
    <row r="80" spans="1:93" ht="18.75" hidden="1" customHeight="1" x14ac:dyDescent="0.25">
      <c r="A80" t="s">
        <v>295</v>
      </c>
      <c r="B80" t="s">
        <v>310</v>
      </c>
      <c r="C80" t="s">
        <v>38</v>
      </c>
      <c r="D80" t="s">
        <v>311</v>
      </c>
      <c r="E80" s="5">
        <v>2</v>
      </c>
      <c r="F80" t="s">
        <v>222</v>
      </c>
      <c r="G80" t="s">
        <v>312</v>
      </c>
      <c r="J80" s="5">
        <v>1</v>
      </c>
      <c r="N80" t="s">
        <v>22</v>
      </c>
      <c r="P80" s="5">
        <v>10</v>
      </c>
      <c r="Q80" s="5">
        <v>120</v>
      </c>
      <c r="T80" s="5">
        <v>804</v>
      </c>
      <c r="U80" s="5">
        <v>804</v>
      </c>
      <c r="AJ80" s="5">
        <v>804</v>
      </c>
      <c r="AK80" s="5">
        <v>804</v>
      </c>
      <c r="AZ80" s="5">
        <v>804</v>
      </c>
      <c r="BA80" s="5">
        <v>804</v>
      </c>
      <c r="BP80" s="5">
        <v>804</v>
      </c>
      <c r="BQ80" s="5">
        <v>804</v>
      </c>
      <c r="CF80" s="5">
        <v>804</v>
      </c>
      <c r="CG80" s="5">
        <v>804</v>
      </c>
    </row>
    <row r="81" spans="1:93" ht="18.75" hidden="1" customHeight="1" x14ac:dyDescent="0.25">
      <c r="A81" t="s">
        <v>295</v>
      </c>
      <c r="B81" t="s">
        <v>310</v>
      </c>
      <c r="C81" t="s">
        <v>38</v>
      </c>
      <c r="D81" t="s">
        <v>311</v>
      </c>
      <c r="E81" s="5">
        <v>2</v>
      </c>
      <c r="F81" t="s">
        <v>293</v>
      </c>
      <c r="G81" t="s">
        <v>313</v>
      </c>
      <c r="J81" s="5">
        <v>1</v>
      </c>
      <c r="N81" t="s">
        <v>8</v>
      </c>
      <c r="P81" s="5">
        <v>8</v>
      </c>
      <c r="Q81" s="5">
        <v>96</v>
      </c>
      <c r="V81" s="5">
        <v>804</v>
      </c>
      <c r="W81" s="5">
        <v>804</v>
      </c>
      <c r="AL81" s="5">
        <v>804</v>
      </c>
      <c r="AM81" s="5">
        <v>804</v>
      </c>
      <c r="BB81" s="5">
        <v>804</v>
      </c>
      <c r="BC81" s="5">
        <v>804</v>
      </c>
      <c r="BR81" s="5">
        <v>804</v>
      </c>
      <c r="BS81" s="5">
        <v>804</v>
      </c>
    </row>
    <row r="82" spans="1:93" ht="18.75" hidden="1" customHeight="1" x14ac:dyDescent="0.25">
      <c r="A82" t="s">
        <v>295</v>
      </c>
      <c r="B82" t="s">
        <v>310</v>
      </c>
      <c r="C82" t="s">
        <v>38</v>
      </c>
      <c r="D82" t="s">
        <v>311</v>
      </c>
      <c r="E82" s="5">
        <v>2</v>
      </c>
      <c r="F82" t="s">
        <v>226</v>
      </c>
      <c r="G82" t="s">
        <v>314</v>
      </c>
      <c r="H82" s="5">
        <v>1</v>
      </c>
      <c r="I82" s="5">
        <v>1</v>
      </c>
      <c r="J82" s="5">
        <v>1</v>
      </c>
      <c r="K82" s="5">
        <v>1</v>
      </c>
      <c r="N82" t="s">
        <v>100</v>
      </c>
      <c r="P82" s="5">
        <v>2</v>
      </c>
      <c r="Q82" s="5">
        <v>24</v>
      </c>
      <c r="R82" s="5">
        <v>804</v>
      </c>
      <c r="S82" s="5">
        <v>804</v>
      </c>
    </row>
    <row r="83" spans="1:93" ht="18.75" hidden="1" customHeight="1" x14ac:dyDescent="0.25">
      <c r="A83" t="s">
        <v>295</v>
      </c>
      <c r="B83" t="s">
        <v>310</v>
      </c>
      <c r="C83" t="s">
        <v>38</v>
      </c>
      <c r="D83" t="s">
        <v>311</v>
      </c>
      <c r="E83" s="5">
        <v>2</v>
      </c>
      <c r="F83" t="s">
        <v>315</v>
      </c>
      <c r="G83" t="s">
        <v>316</v>
      </c>
      <c r="L83" s="5">
        <v>1</v>
      </c>
      <c r="M83" s="5">
        <v>1</v>
      </c>
      <c r="N83" t="s">
        <v>97</v>
      </c>
      <c r="P83" s="5">
        <v>2</v>
      </c>
      <c r="Q83" s="5">
        <v>24</v>
      </c>
      <c r="CD83" s="5">
        <v>804</v>
      </c>
      <c r="CE83" s="5">
        <v>804</v>
      </c>
    </row>
    <row r="84" spans="1:93" ht="18.75" hidden="1" customHeight="1" x14ac:dyDescent="0.25">
      <c r="A84" t="s">
        <v>295</v>
      </c>
      <c r="B84" t="s">
        <v>317</v>
      </c>
      <c r="C84" t="s">
        <v>72</v>
      </c>
      <c r="D84" t="s">
        <v>311</v>
      </c>
      <c r="E84" s="5">
        <v>5</v>
      </c>
      <c r="F84" t="s">
        <v>240</v>
      </c>
      <c r="G84" t="s">
        <v>299</v>
      </c>
      <c r="L84" s="5">
        <v>1</v>
      </c>
      <c r="N84" t="s">
        <v>94</v>
      </c>
      <c r="P84" s="5">
        <v>8</v>
      </c>
      <c r="Q84" s="5">
        <v>96</v>
      </c>
      <c r="R84" s="5">
        <v>411</v>
      </c>
      <c r="S84" s="5">
        <v>411</v>
      </c>
      <c r="AH84" s="5">
        <v>411</v>
      </c>
      <c r="AI84" s="5">
        <v>411</v>
      </c>
      <c r="AX84" s="5">
        <v>411</v>
      </c>
      <c r="AY84" s="5">
        <v>411</v>
      </c>
      <c r="BN84" s="5">
        <v>411</v>
      </c>
      <c r="BO84" s="5">
        <v>411</v>
      </c>
    </row>
    <row r="85" spans="1:93" ht="18.75" hidden="1" customHeight="1" x14ac:dyDescent="0.25">
      <c r="A85" t="s">
        <v>295</v>
      </c>
      <c r="B85" t="s">
        <v>317</v>
      </c>
      <c r="C85" t="s">
        <v>72</v>
      </c>
      <c r="D85" t="s">
        <v>311</v>
      </c>
      <c r="E85" s="5">
        <v>5</v>
      </c>
      <c r="F85" t="s">
        <v>308</v>
      </c>
      <c r="G85" t="s">
        <v>309</v>
      </c>
      <c r="K85" s="5">
        <v>1</v>
      </c>
      <c r="N85" t="s">
        <v>94</v>
      </c>
      <c r="P85" s="5">
        <v>8</v>
      </c>
      <c r="Q85" s="5">
        <v>96</v>
      </c>
      <c r="T85" s="5">
        <v>411</v>
      </c>
      <c r="U85" s="5">
        <v>411</v>
      </c>
      <c r="AJ85" s="5">
        <v>411</v>
      </c>
      <c r="AK85" s="5">
        <v>411</v>
      </c>
      <c r="AZ85" s="5">
        <v>411</v>
      </c>
      <c r="BA85" s="5">
        <v>411</v>
      </c>
      <c r="BP85" s="5">
        <v>411</v>
      </c>
      <c r="BQ85" s="5">
        <v>411</v>
      </c>
    </row>
    <row r="86" spans="1:93" ht="18.75" hidden="1" customHeight="1" x14ac:dyDescent="0.25">
      <c r="A86" t="s">
        <v>295</v>
      </c>
      <c r="B86" t="s">
        <v>317</v>
      </c>
      <c r="C86" t="s">
        <v>72</v>
      </c>
      <c r="D86" t="s">
        <v>311</v>
      </c>
      <c r="E86" s="5">
        <v>5</v>
      </c>
      <c r="F86" t="s">
        <v>230</v>
      </c>
      <c r="G86" t="s">
        <v>303</v>
      </c>
      <c r="H86" s="5">
        <v>1</v>
      </c>
      <c r="N86" t="s">
        <v>18</v>
      </c>
      <c r="P86" s="5">
        <v>10</v>
      </c>
      <c r="Q86" s="5">
        <v>120</v>
      </c>
      <c r="V86" s="5">
        <v>411</v>
      </c>
      <c r="W86" s="5">
        <v>411</v>
      </c>
      <c r="AL86" s="5">
        <v>411</v>
      </c>
      <c r="AM86" s="5">
        <v>411</v>
      </c>
      <c r="BB86" s="5">
        <v>411</v>
      </c>
      <c r="BC86" s="5">
        <v>411</v>
      </c>
      <c r="BR86" s="5">
        <v>411</v>
      </c>
      <c r="BS86" s="5">
        <v>411</v>
      </c>
      <c r="CH86" s="5">
        <v>411</v>
      </c>
      <c r="CI86" s="5">
        <v>411</v>
      </c>
    </row>
    <row r="87" spans="1:93" ht="18.75" hidden="1" customHeight="1" x14ac:dyDescent="0.25">
      <c r="A87" t="s">
        <v>295</v>
      </c>
      <c r="B87" t="s">
        <v>317</v>
      </c>
      <c r="C87" t="s">
        <v>72</v>
      </c>
      <c r="D87" t="s">
        <v>311</v>
      </c>
      <c r="E87" s="5">
        <v>5</v>
      </c>
      <c r="F87" t="s">
        <v>304</v>
      </c>
      <c r="G87" t="s">
        <v>305</v>
      </c>
      <c r="H87" s="5">
        <v>1</v>
      </c>
      <c r="N87" t="s">
        <v>100</v>
      </c>
      <c r="P87" s="5">
        <v>2</v>
      </c>
      <c r="Q87" s="5">
        <v>24</v>
      </c>
      <c r="CD87" s="5">
        <v>411</v>
      </c>
      <c r="CE87" s="5">
        <v>411</v>
      </c>
    </row>
    <row r="88" spans="1:93" ht="18.75" hidden="1" customHeight="1" x14ac:dyDescent="0.25">
      <c r="A88" t="s">
        <v>295</v>
      </c>
      <c r="B88" t="s">
        <v>317</v>
      </c>
      <c r="C88" t="s">
        <v>72</v>
      </c>
      <c r="D88" t="s">
        <v>311</v>
      </c>
      <c r="E88" s="5">
        <v>5</v>
      </c>
      <c r="F88" t="s">
        <v>276</v>
      </c>
      <c r="G88" t="s">
        <v>300</v>
      </c>
      <c r="H88" s="5">
        <v>1</v>
      </c>
      <c r="J88" s="5">
        <v>1</v>
      </c>
      <c r="N88" t="s">
        <v>97</v>
      </c>
      <c r="P88" s="5">
        <v>2</v>
      </c>
      <c r="Q88" s="5">
        <v>24</v>
      </c>
      <c r="CF88" s="5">
        <v>411</v>
      </c>
      <c r="CG88" s="5">
        <v>411</v>
      </c>
    </row>
    <row r="89" spans="1:93" ht="18.75" hidden="1" customHeight="1" x14ac:dyDescent="0.25">
      <c r="A89" t="s">
        <v>295</v>
      </c>
      <c r="B89" t="s">
        <v>318</v>
      </c>
      <c r="C89" t="s">
        <v>72</v>
      </c>
      <c r="D89" t="s">
        <v>319</v>
      </c>
      <c r="E89" s="5">
        <v>4</v>
      </c>
      <c r="F89" t="s">
        <v>308</v>
      </c>
      <c r="G89" t="s">
        <v>309</v>
      </c>
      <c r="J89" s="5">
        <v>1</v>
      </c>
      <c r="N89" t="s">
        <v>8</v>
      </c>
      <c r="P89" s="5">
        <v>8</v>
      </c>
      <c r="Q89" s="5">
        <v>96</v>
      </c>
      <c r="X89" s="5">
        <v>410</v>
      </c>
      <c r="Y89" s="5">
        <v>410</v>
      </c>
      <c r="BD89" s="5">
        <v>410</v>
      </c>
      <c r="BE89" s="5">
        <v>410</v>
      </c>
      <c r="BT89" s="5">
        <v>410</v>
      </c>
      <c r="BU89" s="5">
        <v>410</v>
      </c>
      <c r="CJ89" s="5">
        <v>410</v>
      </c>
      <c r="CK89" s="5">
        <v>410</v>
      </c>
    </row>
    <row r="90" spans="1:93" ht="18.75" hidden="1" customHeight="1" x14ac:dyDescent="0.25">
      <c r="A90" t="s">
        <v>295</v>
      </c>
      <c r="B90" t="s">
        <v>318</v>
      </c>
      <c r="C90" t="s">
        <v>72</v>
      </c>
      <c r="D90" t="s">
        <v>319</v>
      </c>
      <c r="E90" s="5">
        <v>4</v>
      </c>
      <c r="F90" t="s">
        <v>308</v>
      </c>
      <c r="G90" t="s">
        <v>309</v>
      </c>
      <c r="I90" s="5">
        <v>1</v>
      </c>
      <c r="N90" t="s">
        <v>17</v>
      </c>
      <c r="P90" s="5">
        <v>8</v>
      </c>
      <c r="Q90" s="5">
        <v>96</v>
      </c>
      <c r="Z90" s="5">
        <v>410</v>
      </c>
      <c r="AA90" s="5">
        <v>410</v>
      </c>
      <c r="BF90" s="5">
        <v>410</v>
      </c>
      <c r="BG90" s="5">
        <v>410</v>
      </c>
      <c r="BV90" s="5">
        <v>410</v>
      </c>
      <c r="BW90" s="5">
        <v>410</v>
      </c>
      <c r="CL90" s="5">
        <v>410</v>
      </c>
      <c r="CM90" s="5">
        <v>410</v>
      </c>
    </row>
    <row r="91" spans="1:93" ht="18.75" hidden="1" customHeight="1" x14ac:dyDescent="0.25">
      <c r="A91" t="s">
        <v>295</v>
      </c>
      <c r="B91" t="s">
        <v>318</v>
      </c>
      <c r="C91" t="s">
        <v>72</v>
      </c>
      <c r="D91" t="s">
        <v>319</v>
      </c>
      <c r="E91" s="5">
        <v>4</v>
      </c>
      <c r="F91" t="s">
        <v>230</v>
      </c>
      <c r="G91" t="s">
        <v>303</v>
      </c>
      <c r="L91" s="5">
        <v>1</v>
      </c>
      <c r="N91" t="s">
        <v>18</v>
      </c>
      <c r="P91" s="5">
        <v>10</v>
      </c>
      <c r="Q91" s="5">
        <v>120</v>
      </c>
      <c r="AB91" s="5">
        <v>410</v>
      </c>
      <c r="AC91" s="5">
        <v>410</v>
      </c>
      <c r="AR91" s="5">
        <v>410</v>
      </c>
      <c r="AS91" s="5">
        <v>410</v>
      </c>
      <c r="BH91" s="5">
        <v>410</v>
      </c>
      <c r="BI91" s="5">
        <v>410</v>
      </c>
      <c r="BX91" s="5">
        <v>410</v>
      </c>
      <c r="BY91" s="5">
        <v>410</v>
      </c>
      <c r="CN91" s="5">
        <v>410</v>
      </c>
      <c r="CO91" s="5">
        <v>410</v>
      </c>
    </row>
    <row r="92" spans="1:93" ht="18.75" hidden="1" customHeight="1" x14ac:dyDescent="0.25">
      <c r="A92" t="s">
        <v>295</v>
      </c>
      <c r="B92" t="s">
        <v>318</v>
      </c>
      <c r="C92" t="s">
        <v>72</v>
      </c>
      <c r="D92" t="s">
        <v>319</v>
      </c>
      <c r="E92" s="5">
        <v>4</v>
      </c>
      <c r="F92" t="s">
        <v>304</v>
      </c>
      <c r="G92" t="s">
        <v>305</v>
      </c>
      <c r="H92" s="5">
        <v>1</v>
      </c>
      <c r="N92" t="s">
        <v>100</v>
      </c>
      <c r="P92" s="5">
        <v>2</v>
      </c>
      <c r="Q92" s="5">
        <v>24</v>
      </c>
      <c r="AN92" s="5">
        <v>410</v>
      </c>
      <c r="AO92" s="5">
        <v>410</v>
      </c>
    </row>
    <row r="93" spans="1:93" ht="18.75" hidden="1" customHeight="1" x14ac:dyDescent="0.25">
      <c r="A93" t="s">
        <v>295</v>
      </c>
      <c r="B93" t="s">
        <v>318</v>
      </c>
      <c r="C93" t="s">
        <v>72</v>
      </c>
      <c r="D93" t="s">
        <v>319</v>
      </c>
      <c r="E93" s="5">
        <v>4</v>
      </c>
      <c r="F93" t="s">
        <v>220</v>
      </c>
      <c r="G93" t="s">
        <v>306</v>
      </c>
      <c r="I93" s="5">
        <v>1</v>
      </c>
      <c r="L93" s="5">
        <v>1</v>
      </c>
      <c r="N93" t="s">
        <v>99</v>
      </c>
      <c r="P93" s="5">
        <v>2</v>
      </c>
      <c r="Q93" s="5">
        <v>24</v>
      </c>
      <c r="AP93" s="5">
        <v>410</v>
      </c>
      <c r="AQ93" s="5">
        <v>410</v>
      </c>
    </row>
    <row r="94" spans="1:93" ht="18.75" hidden="1" customHeight="1" x14ac:dyDescent="0.25">
      <c r="A94" t="s">
        <v>295</v>
      </c>
      <c r="B94" t="s">
        <v>320</v>
      </c>
      <c r="C94" t="s">
        <v>72</v>
      </c>
      <c r="D94" t="s">
        <v>321</v>
      </c>
      <c r="E94" s="5">
        <v>4</v>
      </c>
      <c r="F94" t="s">
        <v>308</v>
      </c>
      <c r="G94" t="s">
        <v>309</v>
      </c>
      <c r="L94" s="5">
        <v>1</v>
      </c>
      <c r="N94" t="s">
        <v>73</v>
      </c>
      <c r="P94" s="5">
        <v>8</v>
      </c>
      <c r="Q94" s="5">
        <v>96</v>
      </c>
      <c r="R94" s="5">
        <v>410</v>
      </c>
      <c r="S94" s="5">
        <v>410</v>
      </c>
      <c r="AX94" s="5">
        <v>410</v>
      </c>
      <c r="AY94" s="5">
        <v>410</v>
      </c>
      <c r="BN94" s="5">
        <v>410</v>
      </c>
      <c r="BO94" s="5">
        <v>410</v>
      </c>
      <c r="CD94" s="5">
        <v>410</v>
      </c>
      <c r="CE94" s="5">
        <v>410</v>
      </c>
    </row>
    <row r="95" spans="1:93" ht="18.75" hidden="1" customHeight="1" x14ac:dyDescent="0.25">
      <c r="A95" t="s">
        <v>295</v>
      </c>
      <c r="B95" t="s">
        <v>320</v>
      </c>
      <c r="C95" t="s">
        <v>72</v>
      </c>
      <c r="D95" t="s">
        <v>321</v>
      </c>
      <c r="E95" s="5">
        <v>4</v>
      </c>
      <c r="F95" t="s">
        <v>308</v>
      </c>
      <c r="G95" t="s">
        <v>309</v>
      </c>
      <c r="J95" s="5">
        <v>1</v>
      </c>
      <c r="N95" t="s">
        <v>8</v>
      </c>
      <c r="P95" s="5">
        <v>8</v>
      </c>
      <c r="Q95" s="5">
        <v>96</v>
      </c>
      <c r="T95" s="5">
        <v>410</v>
      </c>
      <c r="U95" s="5">
        <v>410</v>
      </c>
      <c r="AZ95" s="5">
        <v>410</v>
      </c>
      <c r="BA95" s="5">
        <v>410</v>
      </c>
      <c r="BP95" s="5">
        <v>410</v>
      </c>
      <c r="BQ95" s="5">
        <v>410</v>
      </c>
      <c r="CF95" s="5">
        <v>410</v>
      </c>
      <c r="CG95" s="5">
        <v>410</v>
      </c>
    </row>
    <row r="96" spans="1:93" ht="18.75" hidden="1" customHeight="1" x14ac:dyDescent="0.25">
      <c r="A96" t="s">
        <v>295</v>
      </c>
      <c r="B96" t="s">
        <v>320</v>
      </c>
      <c r="C96" t="s">
        <v>72</v>
      </c>
      <c r="D96" t="s">
        <v>321</v>
      </c>
      <c r="E96" s="5">
        <v>4</v>
      </c>
      <c r="F96" t="s">
        <v>230</v>
      </c>
      <c r="G96" t="s">
        <v>303</v>
      </c>
      <c r="J96" s="5">
        <v>1</v>
      </c>
      <c r="N96" t="s">
        <v>6</v>
      </c>
      <c r="P96" s="5">
        <v>10</v>
      </c>
      <c r="Q96" s="5">
        <v>120</v>
      </c>
      <c r="V96" s="5">
        <v>410</v>
      </c>
      <c r="W96" s="5">
        <v>410</v>
      </c>
      <c r="AL96" s="5">
        <v>410</v>
      </c>
      <c r="AM96" s="5">
        <v>410</v>
      </c>
      <c r="BB96" s="5">
        <v>410</v>
      </c>
      <c r="BC96" s="5">
        <v>410</v>
      </c>
      <c r="BR96" s="5">
        <v>410</v>
      </c>
      <c r="BS96" s="5">
        <v>410</v>
      </c>
      <c r="CH96" s="5">
        <v>410</v>
      </c>
      <c r="CI96" s="5">
        <v>410</v>
      </c>
    </row>
    <row r="97" spans="1:93" ht="18.75" hidden="1" customHeight="1" x14ac:dyDescent="0.25">
      <c r="A97" t="s">
        <v>295</v>
      </c>
      <c r="B97" t="s">
        <v>320</v>
      </c>
      <c r="C97" t="s">
        <v>72</v>
      </c>
      <c r="D97" t="s">
        <v>321</v>
      </c>
      <c r="E97" s="5">
        <v>4</v>
      </c>
      <c r="F97" t="s">
        <v>220</v>
      </c>
      <c r="G97" t="s">
        <v>306</v>
      </c>
      <c r="I97" s="5">
        <v>1</v>
      </c>
      <c r="L97" s="5">
        <v>1</v>
      </c>
      <c r="N97" t="s">
        <v>97</v>
      </c>
      <c r="P97" s="5">
        <v>2</v>
      </c>
      <c r="Q97" s="5">
        <v>24</v>
      </c>
      <c r="AH97" s="5">
        <v>410</v>
      </c>
      <c r="AI97" s="5">
        <v>410</v>
      </c>
    </row>
    <row r="98" spans="1:93" ht="18.75" hidden="1" customHeight="1" x14ac:dyDescent="0.25">
      <c r="A98" t="s">
        <v>295</v>
      </c>
      <c r="B98" t="s">
        <v>322</v>
      </c>
      <c r="C98" t="s">
        <v>72</v>
      </c>
      <c r="D98" t="s">
        <v>323</v>
      </c>
      <c r="E98" s="5">
        <v>3</v>
      </c>
      <c r="F98" t="s">
        <v>240</v>
      </c>
      <c r="G98" t="s">
        <v>299</v>
      </c>
      <c r="J98" s="5">
        <v>1</v>
      </c>
      <c r="N98" t="s">
        <v>6</v>
      </c>
      <c r="P98" s="5">
        <v>10</v>
      </c>
      <c r="Q98" s="5">
        <v>120</v>
      </c>
      <c r="R98" s="5">
        <v>704</v>
      </c>
      <c r="S98" s="5">
        <v>704</v>
      </c>
      <c r="AH98" s="5">
        <v>704</v>
      </c>
      <c r="AI98" s="5">
        <v>704</v>
      </c>
      <c r="AX98" s="5">
        <v>704</v>
      </c>
      <c r="AY98" s="5">
        <v>704</v>
      </c>
      <c r="BN98" s="5">
        <v>704</v>
      </c>
      <c r="BO98" s="5">
        <v>704</v>
      </c>
      <c r="CD98" s="5">
        <v>704</v>
      </c>
      <c r="CE98" s="5">
        <v>704</v>
      </c>
    </row>
    <row r="99" spans="1:93" ht="18.75" hidden="1" customHeight="1" x14ac:dyDescent="0.25">
      <c r="A99" t="s">
        <v>295</v>
      </c>
      <c r="B99" t="s">
        <v>322</v>
      </c>
      <c r="C99" t="s">
        <v>72</v>
      </c>
      <c r="D99" t="s">
        <v>323</v>
      </c>
      <c r="E99" s="5">
        <v>3</v>
      </c>
      <c r="F99" t="s">
        <v>230</v>
      </c>
      <c r="G99" t="s">
        <v>303</v>
      </c>
      <c r="N99" t="s">
        <v>73</v>
      </c>
      <c r="P99" s="5">
        <v>8</v>
      </c>
      <c r="Q99" s="5">
        <v>96</v>
      </c>
      <c r="T99" s="5">
        <v>704</v>
      </c>
      <c r="U99" s="5">
        <v>704</v>
      </c>
      <c r="AZ99" s="5">
        <v>704</v>
      </c>
      <c r="BA99" s="5">
        <v>704</v>
      </c>
      <c r="BP99" s="5">
        <v>704</v>
      </c>
      <c r="BQ99" s="5">
        <v>704</v>
      </c>
      <c r="CF99" s="5">
        <v>704</v>
      </c>
      <c r="CG99" s="5">
        <v>704</v>
      </c>
    </row>
    <row r="100" spans="1:93" ht="18.75" hidden="1" customHeight="1" x14ac:dyDescent="0.25">
      <c r="A100" t="s">
        <v>295</v>
      </c>
      <c r="B100" t="s">
        <v>322</v>
      </c>
      <c r="C100" t="s">
        <v>72</v>
      </c>
      <c r="D100" t="s">
        <v>323</v>
      </c>
      <c r="E100" s="5">
        <v>3</v>
      </c>
      <c r="F100" t="s">
        <v>308</v>
      </c>
      <c r="G100" t="s">
        <v>309</v>
      </c>
      <c r="J100" s="5">
        <v>1</v>
      </c>
      <c r="N100" t="s">
        <v>17</v>
      </c>
      <c r="P100" s="5">
        <v>8</v>
      </c>
      <c r="Q100" s="5">
        <v>96</v>
      </c>
      <c r="V100" s="5">
        <v>704</v>
      </c>
      <c r="W100" s="5">
        <v>704</v>
      </c>
      <c r="AL100" s="5">
        <v>704</v>
      </c>
      <c r="AM100" s="5">
        <v>704</v>
      </c>
      <c r="BB100" s="5">
        <v>704</v>
      </c>
      <c r="BC100" s="5">
        <v>704</v>
      </c>
      <c r="BR100" s="5">
        <v>704</v>
      </c>
      <c r="BS100" s="5">
        <v>704</v>
      </c>
    </row>
    <row r="101" spans="1:93" ht="18.75" hidden="1" customHeight="1" x14ac:dyDescent="0.25">
      <c r="A101" t="s">
        <v>295</v>
      </c>
      <c r="B101" t="s">
        <v>322</v>
      </c>
      <c r="C101" t="s">
        <v>72</v>
      </c>
      <c r="D101" t="s">
        <v>323</v>
      </c>
      <c r="E101" s="5">
        <v>3</v>
      </c>
      <c r="F101" t="s">
        <v>220</v>
      </c>
      <c r="G101" t="s">
        <v>306</v>
      </c>
      <c r="M101" s="5">
        <v>1</v>
      </c>
      <c r="N101" t="s">
        <v>63</v>
      </c>
      <c r="P101" s="5">
        <v>2</v>
      </c>
      <c r="Q101" s="5">
        <v>24</v>
      </c>
      <c r="CH101" s="5">
        <v>704</v>
      </c>
      <c r="CI101" s="5">
        <v>704</v>
      </c>
    </row>
    <row r="102" spans="1:93" ht="18.75" hidden="1" customHeight="1" x14ac:dyDescent="0.25">
      <c r="A102" t="s">
        <v>295</v>
      </c>
      <c r="B102" t="s">
        <v>322</v>
      </c>
      <c r="C102" t="s">
        <v>72</v>
      </c>
      <c r="D102" t="s">
        <v>323</v>
      </c>
      <c r="E102" s="5">
        <v>3</v>
      </c>
      <c r="F102" t="s">
        <v>304</v>
      </c>
      <c r="G102" t="s">
        <v>305</v>
      </c>
      <c r="H102" s="5">
        <v>1</v>
      </c>
      <c r="N102" t="s">
        <v>100</v>
      </c>
      <c r="P102" s="5">
        <v>2</v>
      </c>
      <c r="Q102" s="5">
        <v>24</v>
      </c>
      <c r="AJ102" s="5">
        <v>704</v>
      </c>
      <c r="AK102" s="5">
        <v>704</v>
      </c>
    </row>
    <row r="103" spans="1:93" ht="18.75" hidden="1" customHeight="1" x14ac:dyDescent="0.25">
      <c r="A103" t="s">
        <v>295</v>
      </c>
      <c r="B103" t="s">
        <v>310</v>
      </c>
      <c r="C103" t="s">
        <v>38</v>
      </c>
      <c r="D103" t="s">
        <v>311</v>
      </c>
      <c r="E103" s="5">
        <v>2</v>
      </c>
      <c r="F103" t="s">
        <v>324</v>
      </c>
      <c r="G103" t="s">
        <v>325</v>
      </c>
      <c r="H103" s="5">
        <v>1</v>
      </c>
      <c r="I103" s="5">
        <v>1</v>
      </c>
      <c r="J103" s="5">
        <v>1</v>
      </c>
      <c r="K103" s="5">
        <v>1</v>
      </c>
      <c r="N103" t="s">
        <v>32</v>
      </c>
      <c r="P103" s="5">
        <v>2</v>
      </c>
      <c r="Q103" s="5">
        <v>24</v>
      </c>
      <c r="CH103" s="5">
        <v>804</v>
      </c>
      <c r="CI103" s="5">
        <v>804</v>
      </c>
    </row>
    <row r="104" spans="1:93" ht="18.75" hidden="1" customHeight="1" x14ac:dyDescent="0.25">
      <c r="A104" t="s">
        <v>326</v>
      </c>
      <c r="B104" t="s">
        <v>327</v>
      </c>
      <c r="C104" t="s">
        <v>36</v>
      </c>
      <c r="D104" t="s">
        <v>328</v>
      </c>
      <c r="E104" s="5">
        <v>6</v>
      </c>
      <c r="F104" t="s">
        <v>329</v>
      </c>
      <c r="G104" t="s">
        <v>330</v>
      </c>
      <c r="H104" s="5">
        <v>1</v>
      </c>
      <c r="I104" s="5">
        <v>1</v>
      </c>
      <c r="J104" s="5">
        <v>1</v>
      </c>
      <c r="N104" t="s">
        <v>53</v>
      </c>
      <c r="O104" t="s">
        <v>330</v>
      </c>
      <c r="P104" s="5">
        <v>6</v>
      </c>
      <c r="Q104" s="5">
        <v>72</v>
      </c>
      <c r="X104" s="5">
        <v>703</v>
      </c>
      <c r="Y104" s="5">
        <v>703</v>
      </c>
      <c r="BD104" s="5">
        <v>703</v>
      </c>
      <c r="BE104" s="5">
        <v>703</v>
      </c>
      <c r="CJ104" s="5">
        <v>703</v>
      </c>
      <c r="CK104" s="5">
        <v>703</v>
      </c>
    </row>
    <row r="105" spans="1:93" ht="18.75" hidden="1" customHeight="1" x14ac:dyDescent="0.25">
      <c r="A105" t="s">
        <v>326</v>
      </c>
      <c r="B105" t="s">
        <v>327</v>
      </c>
      <c r="C105" t="s">
        <v>36</v>
      </c>
      <c r="D105" t="s">
        <v>328</v>
      </c>
      <c r="E105" s="5">
        <v>6</v>
      </c>
      <c r="F105" t="s">
        <v>331</v>
      </c>
      <c r="G105" t="s">
        <v>332</v>
      </c>
      <c r="I105" s="5">
        <v>1</v>
      </c>
      <c r="N105" t="s">
        <v>53</v>
      </c>
      <c r="O105" t="s">
        <v>332</v>
      </c>
      <c r="P105" s="5">
        <v>4</v>
      </c>
      <c r="Q105" s="5">
        <v>48</v>
      </c>
      <c r="AN105" s="5">
        <v>703</v>
      </c>
      <c r="AO105" s="5">
        <v>703</v>
      </c>
      <c r="BT105" s="5">
        <v>703</v>
      </c>
      <c r="BU105" s="5">
        <v>703</v>
      </c>
    </row>
    <row r="106" spans="1:93" ht="18.75" hidden="1" customHeight="1" x14ac:dyDescent="0.25">
      <c r="A106" t="s">
        <v>326</v>
      </c>
      <c r="B106" t="s">
        <v>327</v>
      </c>
      <c r="C106" t="s">
        <v>36</v>
      </c>
      <c r="D106" t="s">
        <v>328</v>
      </c>
      <c r="E106" s="5">
        <v>6</v>
      </c>
      <c r="F106" t="s">
        <v>246</v>
      </c>
      <c r="G106" t="s">
        <v>333</v>
      </c>
      <c r="K106" s="5">
        <v>1</v>
      </c>
      <c r="N106" t="s">
        <v>334</v>
      </c>
      <c r="O106" t="s">
        <v>333</v>
      </c>
      <c r="P106" s="5">
        <v>10</v>
      </c>
      <c r="Q106" s="5">
        <v>120</v>
      </c>
      <c r="Z106" s="5">
        <v>703</v>
      </c>
      <c r="AA106" s="5">
        <v>703</v>
      </c>
      <c r="AP106" s="5">
        <v>703</v>
      </c>
      <c r="AQ106" s="5">
        <v>703</v>
      </c>
      <c r="BF106" s="5">
        <v>703</v>
      </c>
      <c r="BG106" s="5">
        <v>703</v>
      </c>
      <c r="BV106" s="5">
        <v>703</v>
      </c>
      <c r="BW106" s="5">
        <v>703</v>
      </c>
      <c r="CL106" s="5">
        <v>703</v>
      </c>
      <c r="CM106" s="5">
        <v>703</v>
      </c>
    </row>
    <row r="107" spans="1:93" ht="18.75" hidden="1" customHeight="1" x14ac:dyDescent="0.25">
      <c r="A107" t="s">
        <v>326</v>
      </c>
      <c r="B107" t="s">
        <v>327</v>
      </c>
      <c r="C107" t="s">
        <v>36</v>
      </c>
      <c r="D107" t="s">
        <v>328</v>
      </c>
      <c r="E107" s="5">
        <v>6</v>
      </c>
      <c r="F107" t="s">
        <v>335</v>
      </c>
      <c r="G107" t="s">
        <v>336</v>
      </c>
      <c r="J107" s="5">
        <v>1</v>
      </c>
      <c r="N107" t="s">
        <v>334</v>
      </c>
      <c r="O107" t="s">
        <v>336</v>
      </c>
      <c r="P107" s="5">
        <v>8</v>
      </c>
      <c r="Q107" s="5">
        <v>96</v>
      </c>
      <c r="AB107" s="5">
        <v>703</v>
      </c>
      <c r="AC107" s="5">
        <v>703</v>
      </c>
      <c r="AR107" s="5">
        <v>703</v>
      </c>
      <c r="AS107" s="5">
        <v>703</v>
      </c>
      <c r="BX107" s="5">
        <v>703</v>
      </c>
      <c r="BY107" s="5">
        <v>703</v>
      </c>
      <c r="CN107" s="5">
        <v>703</v>
      </c>
      <c r="CO107" s="5">
        <v>703</v>
      </c>
    </row>
    <row r="108" spans="1:93" ht="18.75" hidden="1" customHeight="1" x14ac:dyDescent="0.25">
      <c r="A108" t="s">
        <v>326</v>
      </c>
      <c r="B108" t="s">
        <v>327</v>
      </c>
      <c r="C108" t="s">
        <v>36</v>
      </c>
      <c r="D108" t="s">
        <v>328</v>
      </c>
      <c r="E108" s="5">
        <v>6</v>
      </c>
      <c r="F108" t="s">
        <v>220</v>
      </c>
      <c r="G108" t="s">
        <v>337</v>
      </c>
      <c r="M108" s="5">
        <v>1</v>
      </c>
      <c r="N108" t="s">
        <v>99</v>
      </c>
      <c r="O108" t="s">
        <v>337</v>
      </c>
      <c r="P108" s="5">
        <v>2</v>
      </c>
      <c r="Q108" s="5">
        <v>24</v>
      </c>
      <c r="BH108" s="5">
        <v>703</v>
      </c>
      <c r="BI108" s="5">
        <v>703</v>
      </c>
    </row>
    <row r="109" spans="1:93" ht="18.75" hidden="1" customHeight="1" x14ac:dyDescent="0.25">
      <c r="A109" t="s">
        <v>326</v>
      </c>
      <c r="B109" t="s">
        <v>338</v>
      </c>
      <c r="C109" t="s">
        <v>36</v>
      </c>
      <c r="D109" t="s">
        <v>339</v>
      </c>
      <c r="E109" s="5">
        <v>6</v>
      </c>
      <c r="F109" t="s">
        <v>246</v>
      </c>
      <c r="G109" t="s">
        <v>333</v>
      </c>
      <c r="K109" s="5">
        <v>1</v>
      </c>
      <c r="N109" t="s">
        <v>83</v>
      </c>
      <c r="O109" t="s">
        <v>333</v>
      </c>
      <c r="P109" s="5">
        <v>10</v>
      </c>
      <c r="Q109" s="5">
        <v>120</v>
      </c>
      <c r="X109" s="5">
        <v>806</v>
      </c>
      <c r="Y109" s="5">
        <v>806</v>
      </c>
      <c r="AN109" s="5">
        <v>806</v>
      </c>
      <c r="AO109" s="5">
        <v>806</v>
      </c>
      <c r="BD109" s="5">
        <v>806</v>
      </c>
      <c r="BE109" s="5">
        <v>806</v>
      </c>
      <c r="BT109" s="5">
        <v>806</v>
      </c>
      <c r="BU109" s="5">
        <v>806</v>
      </c>
      <c r="CJ109" s="5">
        <v>806</v>
      </c>
      <c r="CK109" s="5">
        <v>806</v>
      </c>
    </row>
    <row r="110" spans="1:93" ht="18.75" hidden="1" customHeight="1" x14ac:dyDescent="0.25">
      <c r="A110" t="s">
        <v>326</v>
      </c>
      <c r="B110" t="s">
        <v>338</v>
      </c>
      <c r="C110" t="s">
        <v>36</v>
      </c>
      <c r="D110" t="s">
        <v>339</v>
      </c>
      <c r="E110" s="5">
        <v>6</v>
      </c>
      <c r="F110" t="s">
        <v>329</v>
      </c>
      <c r="G110" t="s">
        <v>330</v>
      </c>
      <c r="H110" s="5">
        <v>1</v>
      </c>
      <c r="I110" s="5">
        <v>1</v>
      </c>
      <c r="J110" s="5">
        <v>1</v>
      </c>
      <c r="N110" t="s">
        <v>340</v>
      </c>
      <c r="O110" t="s">
        <v>330</v>
      </c>
      <c r="P110" s="5">
        <v>4</v>
      </c>
      <c r="Q110" s="5">
        <v>48</v>
      </c>
      <c r="Z110" s="5">
        <v>806</v>
      </c>
      <c r="AA110" s="5">
        <v>806</v>
      </c>
      <c r="BF110" s="5">
        <v>806</v>
      </c>
      <c r="BG110" s="5">
        <v>806</v>
      </c>
    </row>
    <row r="111" spans="1:93" ht="18.75" hidden="1" customHeight="1" x14ac:dyDescent="0.25">
      <c r="A111" t="s">
        <v>326</v>
      </c>
      <c r="B111" t="s">
        <v>338</v>
      </c>
      <c r="C111" t="s">
        <v>36</v>
      </c>
      <c r="D111" t="s">
        <v>339</v>
      </c>
      <c r="E111" s="5">
        <v>6</v>
      </c>
      <c r="F111" t="s">
        <v>331</v>
      </c>
      <c r="G111" t="s">
        <v>332</v>
      </c>
      <c r="I111" s="5">
        <v>1</v>
      </c>
      <c r="N111" t="s">
        <v>340</v>
      </c>
      <c r="O111" t="s">
        <v>332</v>
      </c>
      <c r="P111" s="5">
        <v>4</v>
      </c>
      <c r="Q111" s="5">
        <v>48</v>
      </c>
      <c r="AP111" s="5">
        <v>806</v>
      </c>
      <c r="AQ111" s="5">
        <v>806</v>
      </c>
      <c r="BV111" s="5">
        <v>806</v>
      </c>
      <c r="BW111" s="5">
        <v>806</v>
      </c>
    </row>
    <row r="112" spans="1:93" ht="18.75" hidden="1" customHeight="1" x14ac:dyDescent="0.25">
      <c r="A112" t="s">
        <v>326</v>
      </c>
      <c r="B112" t="s">
        <v>338</v>
      </c>
      <c r="C112" t="s">
        <v>36</v>
      </c>
      <c r="D112" t="s">
        <v>339</v>
      </c>
      <c r="E112" s="5">
        <v>6</v>
      </c>
      <c r="F112" t="s">
        <v>335</v>
      </c>
      <c r="G112" t="s">
        <v>336</v>
      </c>
      <c r="J112" s="5">
        <v>1</v>
      </c>
      <c r="N112" t="s">
        <v>5</v>
      </c>
      <c r="O112" t="s">
        <v>336</v>
      </c>
      <c r="P112" s="5">
        <v>8</v>
      </c>
      <c r="Q112" s="5">
        <v>96</v>
      </c>
      <c r="AB112" s="5">
        <v>806</v>
      </c>
      <c r="AC112" s="5">
        <v>806</v>
      </c>
      <c r="AR112" s="5">
        <v>806</v>
      </c>
      <c r="AS112" s="5">
        <v>806</v>
      </c>
      <c r="BH112" s="5">
        <v>806</v>
      </c>
      <c r="BI112" s="5">
        <v>806</v>
      </c>
      <c r="BX112" s="5">
        <v>806</v>
      </c>
      <c r="BY112" s="5">
        <v>806</v>
      </c>
    </row>
    <row r="113" spans="1:93" ht="18.75" hidden="1" customHeight="1" x14ac:dyDescent="0.25">
      <c r="A113" t="s">
        <v>326</v>
      </c>
      <c r="B113" t="s">
        <v>338</v>
      </c>
      <c r="C113" t="s">
        <v>36</v>
      </c>
      <c r="D113" t="s">
        <v>339</v>
      </c>
      <c r="E113" s="5">
        <v>6</v>
      </c>
      <c r="F113" t="s">
        <v>220</v>
      </c>
      <c r="G113" t="s">
        <v>337</v>
      </c>
      <c r="L113" s="5">
        <v>1</v>
      </c>
      <c r="N113" t="s">
        <v>99</v>
      </c>
      <c r="O113" t="s">
        <v>337</v>
      </c>
      <c r="P113" s="5">
        <v>2</v>
      </c>
      <c r="Q113" s="5">
        <v>24</v>
      </c>
      <c r="CL113" s="5">
        <v>806</v>
      </c>
      <c r="CM113" s="5">
        <v>806</v>
      </c>
    </row>
    <row r="114" spans="1:93" ht="18.75" customHeight="1" x14ac:dyDescent="0.25">
      <c r="A114" t="s">
        <v>326</v>
      </c>
      <c r="B114" t="s">
        <v>341</v>
      </c>
      <c r="C114" t="s">
        <v>36</v>
      </c>
      <c r="D114" t="s">
        <v>344</v>
      </c>
      <c r="E114" s="5">
        <v>6</v>
      </c>
      <c r="F114" t="s">
        <v>331</v>
      </c>
      <c r="G114" t="s">
        <v>332</v>
      </c>
      <c r="I114" s="5">
        <v>1</v>
      </c>
      <c r="N114" t="s">
        <v>342</v>
      </c>
      <c r="O114" t="s">
        <v>332</v>
      </c>
      <c r="P114" s="5">
        <v>4</v>
      </c>
      <c r="Q114" s="5">
        <v>24</v>
      </c>
      <c r="R114" s="5">
        <v>705</v>
      </c>
      <c r="S114" s="5">
        <v>705</v>
      </c>
      <c r="BN114" s="5">
        <v>705</v>
      </c>
      <c r="BO114" s="5">
        <v>705</v>
      </c>
    </row>
    <row r="115" spans="1:93" ht="18.75" customHeight="1" x14ac:dyDescent="0.25">
      <c r="A115" t="s">
        <v>326</v>
      </c>
      <c r="B115" t="s">
        <v>341</v>
      </c>
      <c r="C115" t="s">
        <v>36</v>
      </c>
      <c r="D115" t="s">
        <v>344</v>
      </c>
      <c r="E115" s="5">
        <v>6</v>
      </c>
      <c r="F115" t="s">
        <v>329</v>
      </c>
      <c r="G115" t="s">
        <v>330</v>
      </c>
      <c r="H115" s="5">
        <v>1</v>
      </c>
      <c r="I115" s="5">
        <v>1</v>
      </c>
      <c r="J115" s="5">
        <v>1</v>
      </c>
      <c r="N115" t="s">
        <v>343</v>
      </c>
      <c r="O115" t="s">
        <v>330</v>
      </c>
      <c r="P115" s="5">
        <v>6</v>
      </c>
      <c r="Q115" s="5">
        <v>72</v>
      </c>
      <c r="AH115" s="5">
        <v>705</v>
      </c>
      <c r="AI115" s="5">
        <v>705</v>
      </c>
      <c r="AX115" s="5">
        <v>705</v>
      </c>
      <c r="AY115" s="5">
        <v>705</v>
      </c>
      <c r="CD115" s="5">
        <v>705</v>
      </c>
      <c r="CE115" s="5">
        <v>705</v>
      </c>
    </row>
    <row r="116" spans="1:93" ht="18.75" customHeight="1" x14ac:dyDescent="0.25">
      <c r="A116" t="s">
        <v>326</v>
      </c>
      <c r="B116" t="s">
        <v>341</v>
      </c>
      <c r="C116" t="s">
        <v>36</v>
      </c>
      <c r="D116" t="s">
        <v>344</v>
      </c>
      <c r="E116" s="5">
        <v>6</v>
      </c>
      <c r="F116" t="s">
        <v>246</v>
      </c>
      <c r="G116" t="s">
        <v>333</v>
      </c>
      <c r="K116" s="5">
        <v>1</v>
      </c>
      <c r="N116" t="s">
        <v>344</v>
      </c>
      <c r="O116" t="s">
        <v>333</v>
      </c>
      <c r="P116" s="5">
        <v>8</v>
      </c>
      <c r="Q116" s="5">
        <v>96</v>
      </c>
      <c r="T116" s="5">
        <v>705</v>
      </c>
      <c r="U116" s="5">
        <v>705</v>
      </c>
      <c r="AJ116" s="5">
        <v>705</v>
      </c>
      <c r="AK116" s="5">
        <v>705</v>
      </c>
      <c r="BP116" s="5">
        <v>705</v>
      </c>
      <c r="BQ116" s="5">
        <v>705</v>
      </c>
      <c r="CF116" s="5">
        <v>705</v>
      </c>
      <c r="CG116" s="5">
        <v>705</v>
      </c>
    </row>
    <row r="117" spans="1:93" ht="18.75" customHeight="1" x14ac:dyDescent="0.25">
      <c r="A117" t="s">
        <v>326</v>
      </c>
      <c r="B117" t="s">
        <v>341</v>
      </c>
      <c r="C117" t="s">
        <v>36</v>
      </c>
      <c r="D117" t="s">
        <v>344</v>
      </c>
      <c r="E117" s="5">
        <v>6</v>
      </c>
      <c r="F117" t="s">
        <v>335</v>
      </c>
      <c r="G117" t="s">
        <v>336</v>
      </c>
      <c r="J117" s="5">
        <v>1</v>
      </c>
      <c r="N117" t="s">
        <v>98</v>
      </c>
      <c r="O117" t="s">
        <v>336</v>
      </c>
      <c r="P117" s="5">
        <v>10</v>
      </c>
      <c r="Q117" s="5">
        <v>120</v>
      </c>
      <c r="V117" s="5">
        <v>705</v>
      </c>
      <c r="W117" s="5">
        <v>705</v>
      </c>
      <c r="AL117" s="5">
        <v>705</v>
      </c>
      <c r="AM117" s="5">
        <v>705</v>
      </c>
      <c r="BB117" s="5">
        <v>705</v>
      </c>
      <c r="BC117" s="5">
        <v>705</v>
      </c>
      <c r="BR117" s="5">
        <v>705</v>
      </c>
      <c r="BS117" s="5">
        <v>705</v>
      </c>
      <c r="CH117" s="5">
        <v>705</v>
      </c>
      <c r="CI117" s="5">
        <v>705</v>
      </c>
    </row>
    <row r="118" spans="1:93" ht="18.75" customHeight="1" x14ac:dyDescent="0.25">
      <c r="A118" t="s">
        <v>326</v>
      </c>
      <c r="B118" t="s">
        <v>341</v>
      </c>
      <c r="C118" t="s">
        <v>36</v>
      </c>
      <c r="D118" t="s">
        <v>344</v>
      </c>
      <c r="E118" s="5">
        <v>6</v>
      </c>
      <c r="F118" t="s">
        <v>220</v>
      </c>
      <c r="G118" t="s">
        <v>337</v>
      </c>
      <c r="L118" s="5">
        <v>1</v>
      </c>
      <c r="N118" t="s">
        <v>89</v>
      </c>
      <c r="O118" t="s">
        <v>337</v>
      </c>
      <c r="P118" s="5">
        <v>2</v>
      </c>
      <c r="Q118" s="5">
        <v>24</v>
      </c>
      <c r="AZ118" s="5">
        <v>705</v>
      </c>
      <c r="BA118" s="5">
        <v>705</v>
      </c>
    </row>
    <row r="119" spans="1:93" ht="18.75" hidden="1" customHeight="1" x14ac:dyDescent="0.25">
      <c r="A119" t="s">
        <v>326</v>
      </c>
      <c r="B119" t="s">
        <v>345</v>
      </c>
      <c r="C119" t="s">
        <v>36</v>
      </c>
      <c r="D119" t="s">
        <v>346</v>
      </c>
      <c r="E119" s="5">
        <v>5</v>
      </c>
      <c r="F119" t="s">
        <v>246</v>
      </c>
      <c r="G119" t="s">
        <v>333</v>
      </c>
      <c r="K119" s="5">
        <v>1</v>
      </c>
      <c r="N119" t="s">
        <v>344</v>
      </c>
      <c r="O119" t="s">
        <v>333</v>
      </c>
      <c r="P119" s="5">
        <v>8</v>
      </c>
      <c r="Q119" s="5">
        <v>96</v>
      </c>
      <c r="R119" s="5">
        <v>801</v>
      </c>
      <c r="S119" s="5">
        <v>801</v>
      </c>
      <c r="AH119" s="5">
        <v>801</v>
      </c>
      <c r="AI119" s="5">
        <v>801</v>
      </c>
      <c r="BN119" s="5">
        <v>801</v>
      </c>
      <c r="BO119" s="5">
        <v>801</v>
      </c>
      <c r="CD119" s="5">
        <v>801</v>
      </c>
      <c r="CE119" s="5">
        <v>801</v>
      </c>
    </row>
    <row r="120" spans="1:93" ht="18.75" hidden="1" customHeight="1" x14ac:dyDescent="0.25">
      <c r="A120" t="s">
        <v>326</v>
      </c>
      <c r="B120" t="s">
        <v>345</v>
      </c>
      <c r="C120" t="s">
        <v>36</v>
      </c>
      <c r="D120" t="s">
        <v>346</v>
      </c>
      <c r="E120" s="5">
        <v>5</v>
      </c>
      <c r="F120" t="s">
        <v>335</v>
      </c>
      <c r="G120" t="s">
        <v>336</v>
      </c>
      <c r="J120" s="5">
        <v>1</v>
      </c>
      <c r="N120" t="s">
        <v>98</v>
      </c>
      <c r="O120" t="s">
        <v>336</v>
      </c>
      <c r="P120" s="5">
        <v>10</v>
      </c>
      <c r="Q120" s="5">
        <v>120</v>
      </c>
      <c r="T120" s="5">
        <v>801</v>
      </c>
      <c r="U120" s="5">
        <v>801</v>
      </c>
      <c r="AJ120" s="5">
        <v>801</v>
      </c>
      <c r="AK120" s="5">
        <v>801</v>
      </c>
      <c r="AZ120" s="5">
        <v>801</v>
      </c>
      <c r="BA120" s="5">
        <v>801</v>
      </c>
      <c r="BP120" s="5">
        <v>801</v>
      </c>
      <c r="BQ120" s="5">
        <v>801</v>
      </c>
      <c r="CF120" s="5">
        <v>801</v>
      </c>
      <c r="CG120" s="5">
        <v>801</v>
      </c>
    </row>
    <row r="121" spans="1:93" ht="18.75" hidden="1" customHeight="1" x14ac:dyDescent="0.25">
      <c r="A121" t="s">
        <v>326</v>
      </c>
      <c r="B121" t="s">
        <v>345</v>
      </c>
      <c r="C121" t="s">
        <v>36</v>
      </c>
      <c r="D121" t="s">
        <v>346</v>
      </c>
      <c r="E121" s="5">
        <v>5</v>
      </c>
      <c r="F121" t="s">
        <v>329</v>
      </c>
      <c r="G121" t="s">
        <v>330</v>
      </c>
      <c r="H121" s="5">
        <v>1</v>
      </c>
      <c r="I121" s="5">
        <v>1</v>
      </c>
      <c r="J121" s="5">
        <v>1</v>
      </c>
      <c r="N121" t="s">
        <v>342</v>
      </c>
      <c r="O121" t="s">
        <v>330</v>
      </c>
      <c r="P121" s="5">
        <v>6</v>
      </c>
      <c r="Q121" s="5">
        <v>72</v>
      </c>
      <c r="V121" s="5">
        <v>801</v>
      </c>
      <c r="W121" s="5">
        <v>801</v>
      </c>
      <c r="BB121" s="5">
        <v>801</v>
      </c>
      <c r="BC121" s="5">
        <v>801</v>
      </c>
      <c r="BR121" s="5">
        <v>801</v>
      </c>
      <c r="BS121" s="5">
        <v>801</v>
      </c>
    </row>
    <row r="122" spans="1:93" ht="18.75" hidden="1" customHeight="1" x14ac:dyDescent="0.25">
      <c r="A122" t="s">
        <v>326</v>
      </c>
      <c r="B122" t="s">
        <v>345</v>
      </c>
      <c r="C122" t="s">
        <v>36</v>
      </c>
      <c r="D122" t="s">
        <v>346</v>
      </c>
      <c r="E122" s="5">
        <v>5</v>
      </c>
      <c r="F122" t="s">
        <v>331</v>
      </c>
      <c r="G122" t="s">
        <v>332</v>
      </c>
      <c r="I122" s="5">
        <v>1</v>
      </c>
      <c r="N122" t="s">
        <v>347</v>
      </c>
      <c r="O122" t="s">
        <v>332</v>
      </c>
      <c r="P122" s="5">
        <v>4</v>
      </c>
      <c r="Q122" s="5">
        <v>48</v>
      </c>
      <c r="AL122" s="5">
        <v>801</v>
      </c>
      <c r="AM122" s="5">
        <v>801</v>
      </c>
      <c r="CH122" s="5">
        <v>801</v>
      </c>
      <c r="CI122" s="5">
        <v>801</v>
      </c>
    </row>
    <row r="123" spans="1:93" ht="18.75" hidden="1" customHeight="1" x14ac:dyDescent="0.25">
      <c r="A123" t="s">
        <v>326</v>
      </c>
      <c r="B123" t="s">
        <v>345</v>
      </c>
      <c r="C123" t="s">
        <v>36</v>
      </c>
      <c r="D123" t="s">
        <v>346</v>
      </c>
      <c r="E123" s="5">
        <v>5</v>
      </c>
      <c r="F123" t="s">
        <v>220</v>
      </c>
      <c r="G123" t="s">
        <v>337</v>
      </c>
      <c r="L123" s="5">
        <v>1</v>
      </c>
      <c r="N123" t="s">
        <v>97</v>
      </c>
      <c r="O123" t="s">
        <v>337</v>
      </c>
      <c r="P123" s="5">
        <v>2</v>
      </c>
      <c r="Q123" s="5">
        <v>24</v>
      </c>
      <c r="AX123" s="5">
        <v>801</v>
      </c>
      <c r="AY123" s="5">
        <v>801</v>
      </c>
    </row>
    <row r="124" spans="1:93" ht="18.75" hidden="1" customHeight="1" x14ac:dyDescent="0.25">
      <c r="A124" t="s">
        <v>326</v>
      </c>
      <c r="B124" t="s">
        <v>348</v>
      </c>
      <c r="C124" t="s">
        <v>36</v>
      </c>
      <c r="D124" t="s">
        <v>339</v>
      </c>
      <c r="E124" s="5">
        <v>6</v>
      </c>
      <c r="F124" t="s">
        <v>288</v>
      </c>
      <c r="G124" t="s">
        <v>349</v>
      </c>
      <c r="K124" s="5">
        <v>1</v>
      </c>
      <c r="N124" t="s">
        <v>340</v>
      </c>
      <c r="O124" t="s">
        <v>349</v>
      </c>
      <c r="P124" s="5">
        <v>4</v>
      </c>
      <c r="Q124" s="5">
        <v>48</v>
      </c>
      <c r="X124" s="5">
        <v>804</v>
      </c>
      <c r="Y124" s="5">
        <v>804</v>
      </c>
      <c r="BD124" s="5">
        <v>804</v>
      </c>
      <c r="BE124" s="5">
        <v>804</v>
      </c>
    </row>
    <row r="125" spans="1:93" ht="18.75" hidden="1" customHeight="1" x14ac:dyDescent="0.25">
      <c r="A125" t="s">
        <v>326</v>
      </c>
      <c r="B125" t="s">
        <v>348</v>
      </c>
      <c r="C125" t="s">
        <v>36</v>
      </c>
      <c r="D125" t="s">
        <v>339</v>
      </c>
      <c r="E125" s="5">
        <v>6</v>
      </c>
      <c r="F125" t="s">
        <v>288</v>
      </c>
      <c r="G125" t="s">
        <v>349</v>
      </c>
      <c r="K125" s="5">
        <v>1</v>
      </c>
      <c r="N125" t="s">
        <v>334</v>
      </c>
      <c r="O125" t="s">
        <v>349</v>
      </c>
      <c r="P125" s="5">
        <v>6</v>
      </c>
      <c r="Q125" s="5">
        <v>72</v>
      </c>
      <c r="AN125" s="5">
        <v>804</v>
      </c>
      <c r="AO125" s="5">
        <v>804</v>
      </c>
      <c r="BT125" s="5">
        <v>804</v>
      </c>
      <c r="BU125" s="5">
        <v>804</v>
      </c>
      <c r="CJ125" s="5">
        <v>801</v>
      </c>
      <c r="CK125" s="5">
        <v>801</v>
      </c>
    </row>
    <row r="126" spans="1:93" ht="18.75" hidden="1" customHeight="1" x14ac:dyDescent="0.25">
      <c r="A126" t="s">
        <v>326</v>
      </c>
      <c r="B126" t="s">
        <v>348</v>
      </c>
      <c r="C126" t="s">
        <v>36</v>
      </c>
      <c r="D126" t="s">
        <v>339</v>
      </c>
      <c r="E126" s="5">
        <v>6</v>
      </c>
      <c r="F126" t="s">
        <v>350</v>
      </c>
      <c r="G126" t="s">
        <v>351</v>
      </c>
      <c r="H126" s="5">
        <v>1</v>
      </c>
      <c r="N126" t="s">
        <v>83</v>
      </c>
      <c r="O126" t="s">
        <v>351</v>
      </c>
      <c r="P126" s="5">
        <v>8</v>
      </c>
      <c r="Q126" s="5">
        <v>96</v>
      </c>
      <c r="Z126" s="5">
        <v>804</v>
      </c>
      <c r="AA126" s="5">
        <v>804</v>
      </c>
      <c r="AP126" s="5">
        <v>804</v>
      </c>
      <c r="AQ126" s="5">
        <v>804</v>
      </c>
      <c r="BV126" s="5">
        <v>804</v>
      </c>
      <c r="BW126" s="5">
        <v>804</v>
      </c>
      <c r="CL126" s="5">
        <v>804</v>
      </c>
      <c r="CM126" s="5">
        <v>804</v>
      </c>
    </row>
    <row r="127" spans="1:93" ht="18.75" hidden="1" customHeight="1" x14ac:dyDescent="0.25">
      <c r="A127" t="s">
        <v>326</v>
      </c>
      <c r="B127" t="s">
        <v>348</v>
      </c>
      <c r="C127" t="s">
        <v>36</v>
      </c>
      <c r="D127" t="s">
        <v>339</v>
      </c>
      <c r="E127" s="5">
        <v>6</v>
      </c>
      <c r="F127" t="s">
        <v>282</v>
      </c>
      <c r="G127" t="s">
        <v>352</v>
      </c>
      <c r="L127" s="5">
        <v>1</v>
      </c>
      <c r="N127" t="s">
        <v>83</v>
      </c>
      <c r="O127" t="s">
        <v>352</v>
      </c>
      <c r="P127" s="5">
        <v>4</v>
      </c>
      <c r="Q127" s="5">
        <v>48</v>
      </c>
      <c r="AB127" s="5">
        <v>804</v>
      </c>
      <c r="AC127" s="5">
        <v>804</v>
      </c>
      <c r="BX127" s="5">
        <v>804</v>
      </c>
      <c r="BY127" s="5">
        <v>804</v>
      </c>
    </row>
    <row r="128" spans="1:93" ht="18.75" hidden="1" customHeight="1" x14ac:dyDescent="0.25">
      <c r="A128" t="s">
        <v>326</v>
      </c>
      <c r="B128" t="s">
        <v>348</v>
      </c>
      <c r="C128" t="s">
        <v>36</v>
      </c>
      <c r="D128" t="s">
        <v>339</v>
      </c>
      <c r="E128" s="5">
        <v>6</v>
      </c>
      <c r="F128" t="s">
        <v>285</v>
      </c>
      <c r="G128" t="s">
        <v>353</v>
      </c>
      <c r="J128" s="5">
        <v>1</v>
      </c>
      <c r="N128" t="s">
        <v>340</v>
      </c>
      <c r="O128" t="s">
        <v>353</v>
      </c>
      <c r="P128" s="5">
        <v>6</v>
      </c>
      <c r="Q128" s="5">
        <v>72</v>
      </c>
      <c r="AR128" s="5">
        <v>804</v>
      </c>
      <c r="AS128" s="5">
        <v>804</v>
      </c>
      <c r="BH128" s="5">
        <v>804</v>
      </c>
      <c r="BI128" s="5">
        <v>804</v>
      </c>
      <c r="CN128" s="5">
        <v>804</v>
      </c>
      <c r="CO128" s="5">
        <v>804</v>
      </c>
    </row>
    <row r="129" spans="1:93" ht="18.75" hidden="1" customHeight="1" x14ac:dyDescent="0.25">
      <c r="A129" t="s">
        <v>326</v>
      </c>
      <c r="B129" t="s">
        <v>348</v>
      </c>
      <c r="C129" t="s">
        <v>36</v>
      </c>
      <c r="D129" t="s">
        <v>339</v>
      </c>
      <c r="E129" s="5">
        <v>6</v>
      </c>
      <c r="F129" t="s">
        <v>220</v>
      </c>
      <c r="G129" t="s">
        <v>337</v>
      </c>
      <c r="M129" s="5">
        <v>1</v>
      </c>
      <c r="N129" t="s">
        <v>99</v>
      </c>
      <c r="O129" t="s">
        <v>337</v>
      </c>
      <c r="P129" s="5">
        <v>2</v>
      </c>
      <c r="Q129" s="5">
        <v>24</v>
      </c>
      <c r="BF129" s="5">
        <v>804</v>
      </c>
      <c r="BG129" s="5">
        <v>804</v>
      </c>
    </row>
    <row r="130" spans="1:93" ht="18.75" hidden="1" customHeight="1" x14ac:dyDescent="0.25">
      <c r="A130" t="s">
        <v>326</v>
      </c>
      <c r="B130" t="s">
        <v>354</v>
      </c>
      <c r="C130" t="s">
        <v>36</v>
      </c>
      <c r="D130" t="s">
        <v>355</v>
      </c>
      <c r="E130" s="5">
        <v>6</v>
      </c>
      <c r="F130" t="s">
        <v>288</v>
      </c>
      <c r="G130" t="s">
        <v>349</v>
      </c>
      <c r="K130" s="5">
        <v>1</v>
      </c>
      <c r="N130" t="s">
        <v>334</v>
      </c>
      <c r="O130" t="s">
        <v>349</v>
      </c>
      <c r="P130" s="5">
        <v>4</v>
      </c>
      <c r="Q130" s="5">
        <v>48</v>
      </c>
      <c r="X130" s="5">
        <v>706</v>
      </c>
      <c r="Y130" s="5">
        <v>706</v>
      </c>
      <c r="BD130" s="5">
        <v>706</v>
      </c>
      <c r="BE130" s="5">
        <v>706</v>
      </c>
    </row>
    <row r="131" spans="1:93" ht="18.75" hidden="1" customHeight="1" x14ac:dyDescent="0.25">
      <c r="A131" t="s">
        <v>326</v>
      </c>
      <c r="B131" t="s">
        <v>354</v>
      </c>
      <c r="C131" t="s">
        <v>36</v>
      </c>
      <c r="D131" t="s">
        <v>355</v>
      </c>
      <c r="E131" s="5">
        <v>6</v>
      </c>
      <c r="F131" t="s">
        <v>288</v>
      </c>
      <c r="G131" t="s">
        <v>349</v>
      </c>
      <c r="K131" s="5">
        <v>1</v>
      </c>
      <c r="N131" t="s">
        <v>340</v>
      </c>
      <c r="O131" t="s">
        <v>349</v>
      </c>
      <c r="P131" s="5">
        <v>4</v>
      </c>
      <c r="Q131" s="5">
        <v>48</v>
      </c>
      <c r="CJ131" s="5">
        <v>706</v>
      </c>
      <c r="CK131" s="5">
        <v>706</v>
      </c>
      <c r="CL131" s="5">
        <v>706</v>
      </c>
      <c r="CM131" s="5">
        <v>706</v>
      </c>
    </row>
    <row r="132" spans="1:93" ht="18.75" hidden="1" customHeight="1" x14ac:dyDescent="0.25">
      <c r="A132" t="s">
        <v>326</v>
      </c>
      <c r="B132" t="s">
        <v>338</v>
      </c>
      <c r="C132" t="s">
        <v>36</v>
      </c>
      <c r="D132" t="s">
        <v>339</v>
      </c>
      <c r="E132" s="5">
        <v>6</v>
      </c>
      <c r="F132" t="s">
        <v>335</v>
      </c>
      <c r="G132" t="s">
        <v>336</v>
      </c>
      <c r="J132" s="5">
        <v>1</v>
      </c>
      <c r="N132" t="s">
        <v>356</v>
      </c>
      <c r="O132" t="s">
        <v>336</v>
      </c>
      <c r="P132" s="5">
        <v>2</v>
      </c>
      <c r="Q132" s="5">
        <v>24</v>
      </c>
      <c r="CN132" s="5">
        <v>806</v>
      </c>
      <c r="CO132" s="5">
        <v>806</v>
      </c>
    </row>
    <row r="133" spans="1:93" ht="18.75" hidden="1" customHeight="1" x14ac:dyDescent="0.25">
      <c r="A133" t="s">
        <v>326</v>
      </c>
      <c r="B133" t="s">
        <v>354</v>
      </c>
      <c r="C133" t="s">
        <v>36</v>
      </c>
      <c r="D133" t="s">
        <v>355</v>
      </c>
      <c r="E133" s="5">
        <v>6</v>
      </c>
      <c r="F133" t="s">
        <v>350</v>
      </c>
      <c r="G133" t="s">
        <v>351</v>
      </c>
      <c r="H133" s="5">
        <v>1</v>
      </c>
      <c r="N133" t="s">
        <v>5</v>
      </c>
      <c r="O133" t="s">
        <v>351</v>
      </c>
      <c r="P133" s="5">
        <v>12</v>
      </c>
      <c r="Q133" s="5">
        <v>144</v>
      </c>
      <c r="Z133" s="5">
        <v>706</v>
      </c>
      <c r="AA133" s="5">
        <v>706</v>
      </c>
      <c r="AN133" s="5">
        <v>706</v>
      </c>
      <c r="AO133" s="5">
        <v>706</v>
      </c>
      <c r="AP133" s="5">
        <v>706</v>
      </c>
      <c r="AQ133" s="5">
        <v>706</v>
      </c>
      <c r="BF133" s="5">
        <v>706</v>
      </c>
      <c r="BG133" s="5">
        <v>706</v>
      </c>
      <c r="BT133" s="5">
        <v>706</v>
      </c>
      <c r="BU133" s="5">
        <v>706</v>
      </c>
      <c r="BV133" s="5">
        <v>706</v>
      </c>
      <c r="BW133" s="5">
        <v>706</v>
      </c>
    </row>
    <row r="134" spans="1:93" ht="18.75" hidden="1" customHeight="1" x14ac:dyDescent="0.25">
      <c r="A134" t="s">
        <v>326</v>
      </c>
      <c r="B134" t="s">
        <v>354</v>
      </c>
      <c r="C134" t="s">
        <v>36</v>
      </c>
      <c r="D134" t="s">
        <v>355</v>
      </c>
      <c r="E134" s="5">
        <v>6</v>
      </c>
      <c r="F134" t="s">
        <v>285</v>
      </c>
      <c r="G134" t="s">
        <v>353</v>
      </c>
      <c r="J134" s="5">
        <v>1</v>
      </c>
      <c r="N134" t="s">
        <v>340</v>
      </c>
      <c r="O134" t="s">
        <v>353</v>
      </c>
      <c r="P134" s="5">
        <v>4</v>
      </c>
      <c r="Q134" s="5">
        <v>48</v>
      </c>
      <c r="AB134" s="5">
        <v>706</v>
      </c>
      <c r="AC134" s="5">
        <v>706</v>
      </c>
      <c r="BX134" s="5">
        <v>706</v>
      </c>
      <c r="BY134" s="5">
        <v>706</v>
      </c>
    </row>
    <row r="135" spans="1:93" ht="18.75" hidden="1" customHeight="1" x14ac:dyDescent="0.25">
      <c r="A135" t="s">
        <v>326</v>
      </c>
      <c r="B135" t="s">
        <v>354</v>
      </c>
      <c r="C135" t="s">
        <v>36</v>
      </c>
      <c r="D135" t="s">
        <v>355</v>
      </c>
      <c r="E135" s="5">
        <v>6</v>
      </c>
      <c r="F135" t="s">
        <v>282</v>
      </c>
      <c r="G135" t="s">
        <v>352</v>
      </c>
      <c r="L135" s="5">
        <v>1</v>
      </c>
      <c r="N135" t="s">
        <v>67</v>
      </c>
      <c r="O135" t="s">
        <v>352</v>
      </c>
      <c r="P135" s="5">
        <v>4</v>
      </c>
      <c r="Q135" s="5">
        <v>48</v>
      </c>
      <c r="AR135" s="5">
        <v>706</v>
      </c>
      <c r="AS135" s="5">
        <v>706</v>
      </c>
      <c r="BH135" s="5">
        <v>706</v>
      </c>
      <c r="BI135" s="5">
        <v>706</v>
      </c>
    </row>
    <row r="136" spans="1:93" ht="18.75" hidden="1" customHeight="1" x14ac:dyDescent="0.25">
      <c r="A136" t="s">
        <v>326</v>
      </c>
      <c r="B136" t="s">
        <v>354</v>
      </c>
      <c r="C136" t="s">
        <v>36</v>
      </c>
      <c r="D136" t="s">
        <v>355</v>
      </c>
      <c r="E136" s="5">
        <v>6</v>
      </c>
      <c r="F136" t="s">
        <v>220</v>
      </c>
      <c r="G136" t="s">
        <v>337</v>
      </c>
      <c r="M136" s="5">
        <v>1</v>
      </c>
      <c r="N136" t="s">
        <v>89</v>
      </c>
      <c r="O136" t="s">
        <v>337</v>
      </c>
      <c r="P136" s="5">
        <v>2</v>
      </c>
      <c r="Q136" s="5">
        <v>24</v>
      </c>
      <c r="CN136" s="5">
        <v>706</v>
      </c>
      <c r="CO136" s="5">
        <v>706</v>
      </c>
    </row>
    <row r="137" spans="1:93" ht="18.75" hidden="1" customHeight="1" x14ac:dyDescent="0.25">
      <c r="A137" t="s">
        <v>326</v>
      </c>
      <c r="B137" t="s">
        <v>357</v>
      </c>
      <c r="C137" t="s">
        <v>36</v>
      </c>
      <c r="D137" t="s">
        <v>358</v>
      </c>
      <c r="E137" s="5">
        <v>1</v>
      </c>
      <c r="F137" t="s">
        <v>278</v>
      </c>
      <c r="G137" t="s">
        <v>359</v>
      </c>
      <c r="I137" s="5">
        <v>1</v>
      </c>
      <c r="N137" t="s">
        <v>27</v>
      </c>
      <c r="O137" t="s">
        <v>359</v>
      </c>
      <c r="P137" s="5">
        <v>11</v>
      </c>
      <c r="Q137" s="5">
        <v>132</v>
      </c>
      <c r="R137" s="5">
        <v>1111</v>
      </c>
      <c r="S137" s="5">
        <v>1111</v>
      </c>
      <c r="T137" s="5">
        <v>1111</v>
      </c>
      <c r="AH137" s="5">
        <v>1111</v>
      </c>
      <c r="AI137" s="5">
        <v>1111</v>
      </c>
      <c r="AJ137" s="5">
        <v>1111</v>
      </c>
      <c r="AX137" s="5">
        <v>1111</v>
      </c>
      <c r="AY137" s="5">
        <v>1111</v>
      </c>
      <c r="AZ137" s="5">
        <v>1111</v>
      </c>
      <c r="BN137" s="5">
        <v>1111</v>
      </c>
      <c r="BO137" s="5">
        <v>1111</v>
      </c>
    </row>
    <row r="138" spans="1:93" ht="18.75" hidden="1" customHeight="1" x14ac:dyDescent="0.25">
      <c r="A138" t="s">
        <v>326</v>
      </c>
      <c r="B138" t="s">
        <v>357</v>
      </c>
      <c r="C138" t="s">
        <v>36</v>
      </c>
      <c r="D138" t="s">
        <v>358</v>
      </c>
      <c r="E138" s="5">
        <v>1</v>
      </c>
      <c r="F138" t="s">
        <v>230</v>
      </c>
      <c r="G138" t="s">
        <v>360</v>
      </c>
      <c r="H138" s="5">
        <v>1</v>
      </c>
      <c r="N138" t="s">
        <v>27</v>
      </c>
      <c r="O138" t="s">
        <v>360</v>
      </c>
      <c r="P138" s="5">
        <v>3</v>
      </c>
      <c r="Q138" s="5">
        <v>36</v>
      </c>
      <c r="U138" s="5">
        <v>1111</v>
      </c>
      <c r="AK138" s="5">
        <v>1111</v>
      </c>
      <c r="BA138" s="5">
        <v>1111</v>
      </c>
    </row>
    <row r="139" spans="1:93" ht="18.75" hidden="1" customHeight="1" x14ac:dyDescent="0.25">
      <c r="A139" t="s">
        <v>326</v>
      </c>
      <c r="B139" t="s">
        <v>357</v>
      </c>
      <c r="C139" t="s">
        <v>36</v>
      </c>
      <c r="D139" t="s">
        <v>358</v>
      </c>
      <c r="E139" s="5">
        <v>1</v>
      </c>
      <c r="F139" t="s">
        <v>274</v>
      </c>
      <c r="G139" t="s">
        <v>361</v>
      </c>
      <c r="H139" s="5">
        <v>1</v>
      </c>
      <c r="N139" t="s">
        <v>342</v>
      </c>
      <c r="O139" t="s">
        <v>361</v>
      </c>
      <c r="P139" s="5">
        <v>2</v>
      </c>
      <c r="Q139" s="5">
        <v>24</v>
      </c>
      <c r="CH139" s="5">
        <v>1111</v>
      </c>
      <c r="CI139" s="5">
        <v>1111</v>
      </c>
    </row>
    <row r="140" spans="1:93" ht="18.75" hidden="1" customHeight="1" x14ac:dyDescent="0.25">
      <c r="A140" t="s">
        <v>326</v>
      </c>
      <c r="B140" t="s">
        <v>357</v>
      </c>
      <c r="C140" t="s">
        <v>36</v>
      </c>
      <c r="D140" t="s">
        <v>358</v>
      </c>
      <c r="E140" s="5">
        <v>1</v>
      </c>
      <c r="F140" t="s">
        <v>308</v>
      </c>
      <c r="G140" t="s">
        <v>362</v>
      </c>
      <c r="J140" s="5">
        <v>1</v>
      </c>
      <c r="N140" t="s">
        <v>5</v>
      </c>
      <c r="O140" t="s">
        <v>362</v>
      </c>
      <c r="P140" s="5">
        <v>8</v>
      </c>
      <c r="Q140" s="5">
        <v>96</v>
      </c>
      <c r="V140" s="5">
        <v>1111</v>
      </c>
      <c r="W140" s="5">
        <v>1111</v>
      </c>
      <c r="AL140" s="5">
        <v>1111</v>
      </c>
      <c r="AM140" s="5">
        <v>1111</v>
      </c>
      <c r="BB140" s="5">
        <v>1111</v>
      </c>
      <c r="BC140" s="5">
        <v>1111</v>
      </c>
      <c r="BR140" s="5">
        <v>1111</v>
      </c>
      <c r="BS140" s="5">
        <v>1111</v>
      </c>
    </row>
    <row r="141" spans="1:93" ht="18.75" hidden="1" customHeight="1" x14ac:dyDescent="0.25">
      <c r="A141" t="s">
        <v>326</v>
      </c>
      <c r="B141" t="s">
        <v>357</v>
      </c>
      <c r="C141" t="s">
        <v>36</v>
      </c>
      <c r="D141" t="s">
        <v>358</v>
      </c>
      <c r="E141" s="5">
        <v>1</v>
      </c>
      <c r="F141" t="s">
        <v>324</v>
      </c>
      <c r="G141" t="s">
        <v>363</v>
      </c>
      <c r="H141" s="5">
        <v>1</v>
      </c>
      <c r="I141" s="5">
        <v>1</v>
      </c>
      <c r="J141" s="5">
        <v>1</v>
      </c>
      <c r="K141" s="5">
        <v>1</v>
      </c>
      <c r="N141" t="s">
        <v>32</v>
      </c>
      <c r="O141" t="s">
        <v>363</v>
      </c>
      <c r="P141" s="5">
        <v>2</v>
      </c>
      <c r="Q141" s="5">
        <v>24</v>
      </c>
      <c r="CD141" s="5">
        <v>1111</v>
      </c>
      <c r="CE141" s="5">
        <v>1111</v>
      </c>
    </row>
    <row r="142" spans="1:93" ht="18.75" hidden="1" customHeight="1" x14ac:dyDescent="0.25">
      <c r="A142" t="s">
        <v>326</v>
      </c>
      <c r="B142" t="s">
        <v>357</v>
      </c>
      <c r="C142" t="s">
        <v>36</v>
      </c>
      <c r="D142" t="s">
        <v>358</v>
      </c>
      <c r="E142" s="5">
        <v>1</v>
      </c>
      <c r="F142" t="s">
        <v>217</v>
      </c>
      <c r="G142" t="s">
        <v>364</v>
      </c>
      <c r="H142" s="5">
        <v>1</v>
      </c>
      <c r="I142" s="5">
        <v>1</v>
      </c>
      <c r="J142" s="5">
        <v>1</v>
      </c>
      <c r="K142" s="5">
        <v>1</v>
      </c>
      <c r="N142" t="s">
        <v>343</v>
      </c>
      <c r="O142" t="s">
        <v>364</v>
      </c>
      <c r="P142" s="5">
        <v>2</v>
      </c>
      <c r="Q142" s="5">
        <v>24</v>
      </c>
      <c r="CF142" s="5">
        <v>1111</v>
      </c>
      <c r="CG142" s="5">
        <v>1111</v>
      </c>
    </row>
    <row r="143" spans="1:93" ht="18.75" hidden="1" customHeight="1" x14ac:dyDescent="0.25">
      <c r="A143" t="s">
        <v>326</v>
      </c>
      <c r="B143" t="s">
        <v>357</v>
      </c>
      <c r="C143" t="s">
        <v>36</v>
      </c>
      <c r="D143" t="s">
        <v>358</v>
      </c>
      <c r="E143" s="5">
        <v>1</v>
      </c>
      <c r="F143" t="s">
        <v>220</v>
      </c>
      <c r="G143" t="s">
        <v>337</v>
      </c>
      <c r="H143" s="5">
        <v>1</v>
      </c>
      <c r="N143" t="s">
        <v>41</v>
      </c>
      <c r="O143" t="s">
        <v>337</v>
      </c>
      <c r="P143" s="5">
        <v>2</v>
      </c>
      <c r="Q143" s="5">
        <v>24</v>
      </c>
      <c r="BP143" s="5">
        <v>1111</v>
      </c>
      <c r="BQ143" s="5">
        <v>1111</v>
      </c>
    </row>
    <row r="144" spans="1:93" ht="18.75" hidden="1" customHeight="1" x14ac:dyDescent="0.25">
      <c r="A144" t="s">
        <v>326</v>
      </c>
      <c r="B144" t="s">
        <v>365</v>
      </c>
      <c r="C144" t="s">
        <v>36</v>
      </c>
      <c r="D144" t="s">
        <v>346</v>
      </c>
      <c r="E144" s="5">
        <v>1</v>
      </c>
      <c r="F144" t="s">
        <v>308</v>
      </c>
      <c r="G144" t="s">
        <v>362</v>
      </c>
      <c r="J144" s="5">
        <v>1</v>
      </c>
      <c r="N144" t="s">
        <v>51</v>
      </c>
      <c r="O144" t="s">
        <v>362</v>
      </c>
      <c r="P144" s="5">
        <v>8</v>
      </c>
      <c r="Q144" s="5">
        <v>96</v>
      </c>
      <c r="R144" s="5">
        <v>802</v>
      </c>
      <c r="S144" s="5">
        <v>802</v>
      </c>
      <c r="AH144" s="5">
        <v>802</v>
      </c>
      <c r="AI144" s="5">
        <v>802</v>
      </c>
      <c r="AX144" s="5">
        <v>802</v>
      </c>
      <c r="AY144" s="5">
        <v>802</v>
      </c>
      <c r="CD144" s="5">
        <v>802</v>
      </c>
      <c r="CE144" s="5">
        <v>802</v>
      </c>
    </row>
    <row r="145" spans="1:87" ht="18.75" hidden="1" customHeight="1" x14ac:dyDescent="0.25">
      <c r="A145" t="s">
        <v>326</v>
      </c>
      <c r="B145" t="s">
        <v>365</v>
      </c>
      <c r="C145" t="s">
        <v>36</v>
      </c>
      <c r="D145" t="s">
        <v>346</v>
      </c>
      <c r="E145" s="5">
        <v>1</v>
      </c>
      <c r="F145" t="s">
        <v>240</v>
      </c>
      <c r="G145" t="s">
        <v>366</v>
      </c>
      <c r="H145" s="5">
        <v>1</v>
      </c>
      <c r="I145" s="5">
        <v>1</v>
      </c>
      <c r="J145" s="5">
        <v>1</v>
      </c>
      <c r="K145" s="5">
        <v>1</v>
      </c>
      <c r="N145" t="s">
        <v>86</v>
      </c>
      <c r="O145" t="s">
        <v>366</v>
      </c>
      <c r="P145" s="5">
        <v>2</v>
      </c>
      <c r="Q145" s="5">
        <v>24</v>
      </c>
      <c r="BN145" s="5">
        <v>802</v>
      </c>
      <c r="BO145" s="5">
        <v>802</v>
      </c>
    </row>
    <row r="146" spans="1:87" ht="18.75" hidden="1" customHeight="1" x14ac:dyDescent="0.25">
      <c r="A146" t="s">
        <v>326</v>
      </c>
      <c r="B146" t="s">
        <v>365</v>
      </c>
      <c r="C146" t="s">
        <v>36</v>
      </c>
      <c r="D146" t="s">
        <v>346</v>
      </c>
      <c r="E146" s="5">
        <v>1</v>
      </c>
      <c r="F146" t="s">
        <v>230</v>
      </c>
      <c r="G146" t="s">
        <v>360</v>
      </c>
      <c r="H146" s="5">
        <v>1</v>
      </c>
      <c r="N146" t="s">
        <v>342</v>
      </c>
      <c r="O146" t="s">
        <v>360</v>
      </c>
      <c r="P146" s="5">
        <v>2</v>
      </c>
      <c r="Q146" s="5">
        <v>24</v>
      </c>
      <c r="T146" s="5">
        <v>802</v>
      </c>
      <c r="AJ146" s="5">
        <v>802</v>
      </c>
    </row>
    <row r="147" spans="1:87" ht="18.75" hidden="1" customHeight="1" x14ac:dyDescent="0.25">
      <c r="A147" t="s">
        <v>326</v>
      </c>
      <c r="B147" t="s">
        <v>365</v>
      </c>
      <c r="C147" t="s">
        <v>36</v>
      </c>
      <c r="D147" t="s">
        <v>346</v>
      </c>
      <c r="E147" s="5">
        <v>1</v>
      </c>
      <c r="F147" t="s">
        <v>274</v>
      </c>
      <c r="G147" t="s">
        <v>361</v>
      </c>
      <c r="H147" s="5">
        <v>1</v>
      </c>
      <c r="N147" t="s">
        <v>342</v>
      </c>
      <c r="O147" t="s">
        <v>361</v>
      </c>
      <c r="P147" s="5">
        <v>2</v>
      </c>
      <c r="Q147" s="5">
        <v>24</v>
      </c>
      <c r="AZ147" s="5">
        <v>802</v>
      </c>
      <c r="CF147" s="5">
        <v>802</v>
      </c>
    </row>
    <row r="148" spans="1:87" ht="18.75" hidden="1" customHeight="1" x14ac:dyDescent="0.25">
      <c r="A148" t="s">
        <v>326</v>
      </c>
      <c r="B148" t="s">
        <v>365</v>
      </c>
      <c r="C148" t="s">
        <v>36</v>
      </c>
      <c r="D148" t="s">
        <v>346</v>
      </c>
      <c r="E148" s="5">
        <v>1</v>
      </c>
      <c r="F148" t="s">
        <v>278</v>
      </c>
      <c r="G148" t="s">
        <v>359</v>
      </c>
      <c r="I148" s="5">
        <v>1</v>
      </c>
      <c r="N148" t="s">
        <v>367</v>
      </c>
      <c r="O148" t="s">
        <v>359</v>
      </c>
      <c r="P148" s="5">
        <v>12</v>
      </c>
      <c r="Q148" s="5">
        <v>144</v>
      </c>
      <c r="U148" s="5">
        <v>802</v>
      </c>
      <c r="V148" s="5">
        <v>802</v>
      </c>
      <c r="W148" s="5">
        <v>802</v>
      </c>
      <c r="AK148" s="5">
        <v>802</v>
      </c>
      <c r="BA148" s="5">
        <v>802</v>
      </c>
      <c r="BB148" s="5">
        <v>802</v>
      </c>
      <c r="BC148" s="5">
        <v>802</v>
      </c>
      <c r="BR148" s="5">
        <v>802</v>
      </c>
      <c r="BS148" s="5">
        <v>802</v>
      </c>
      <c r="CG148" s="5">
        <v>802</v>
      </c>
      <c r="CH148" s="5">
        <v>802</v>
      </c>
      <c r="CI148" s="5">
        <v>802</v>
      </c>
    </row>
    <row r="149" spans="1:87" ht="18.75" hidden="1" customHeight="1" x14ac:dyDescent="0.25">
      <c r="A149" t="s">
        <v>326</v>
      </c>
      <c r="B149" t="s">
        <v>365</v>
      </c>
      <c r="C149" t="s">
        <v>36</v>
      </c>
      <c r="D149" t="s">
        <v>346</v>
      </c>
      <c r="E149" s="5">
        <v>1</v>
      </c>
      <c r="F149" t="s">
        <v>217</v>
      </c>
      <c r="G149" t="s">
        <v>364</v>
      </c>
      <c r="H149" s="5">
        <v>1</v>
      </c>
      <c r="I149" s="5">
        <v>1</v>
      </c>
      <c r="J149" s="5">
        <v>1</v>
      </c>
      <c r="K149" s="5">
        <v>1</v>
      </c>
      <c r="N149" t="s">
        <v>343</v>
      </c>
      <c r="O149" t="s">
        <v>364</v>
      </c>
      <c r="P149" s="5">
        <v>2</v>
      </c>
      <c r="Q149" s="5">
        <v>24</v>
      </c>
      <c r="BP149" s="5">
        <v>802</v>
      </c>
      <c r="BQ149" s="5">
        <v>802</v>
      </c>
    </row>
    <row r="150" spans="1:87" ht="18.75" hidden="1" customHeight="1" x14ac:dyDescent="0.25">
      <c r="A150" t="s">
        <v>326</v>
      </c>
      <c r="B150" t="s">
        <v>365</v>
      </c>
      <c r="C150" t="s">
        <v>36</v>
      </c>
      <c r="D150" t="s">
        <v>346</v>
      </c>
      <c r="E150" s="5">
        <v>1</v>
      </c>
      <c r="F150" t="s">
        <v>220</v>
      </c>
      <c r="G150" t="s">
        <v>337</v>
      </c>
      <c r="H150" s="5">
        <v>1</v>
      </c>
      <c r="N150" t="s">
        <v>97</v>
      </c>
      <c r="O150" t="s">
        <v>337</v>
      </c>
      <c r="P150" s="5">
        <v>2</v>
      </c>
      <c r="Q150" s="5">
        <v>24</v>
      </c>
      <c r="AL150" s="5">
        <v>802</v>
      </c>
      <c r="AM150" s="5">
        <v>802</v>
      </c>
    </row>
    <row r="151" spans="1:87" ht="18.75" hidden="1" customHeight="1" x14ac:dyDescent="0.25">
      <c r="A151" t="s">
        <v>326</v>
      </c>
      <c r="B151" t="s">
        <v>368</v>
      </c>
      <c r="C151" t="s">
        <v>36</v>
      </c>
      <c r="D151" t="s">
        <v>369</v>
      </c>
      <c r="E151" s="5">
        <v>1</v>
      </c>
      <c r="F151" t="s">
        <v>278</v>
      </c>
      <c r="G151" t="s">
        <v>359</v>
      </c>
      <c r="I151" s="5">
        <v>1</v>
      </c>
      <c r="N151" t="s">
        <v>367</v>
      </c>
      <c r="O151" t="s">
        <v>359</v>
      </c>
      <c r="P151" s="5">
        <v>12</v>
      </c>
      <c r="Q151" s="5">
        <v>144</v>
      </c>
      <c r="R151" s="5">
        <v>701</v>
      </c>
      <c r="S151" s="5">
        <v>701</v>
      </c>
      <c r="T151" s="5">
        <v>701</v>
      </c>
      <c r="AH151" s="5">
        <v>701</v>
      </c>
      <c r="AI151" s="5">
        <v>701</v>
      </c>
      <c r="AJ151" s="5">
        <v>701</v>
      </c>
      <c r="AX151" s="5">
        <v>701</v>
      </c>
      <c r="AY151" s="5">
        <v>701</v>
      </c>
      <c r="BN151" s="5">
        <v>701</v>
      </c>
      <c r="BO151" s="5">
        <v>701</v>
      </c>
      <c r="BP151" s="5">
        <v>701</v>
      </c>
      <c r="CF151" s="5">
        <v>701</v>
      </c>
    </row>
    <row r="152" spans="1:87" ht="18.75" hidden="1" customHeight="1" x14ac:dyDescent="0.25">
      <c r="A152" t="s">
        <v>326</v>
      </c>
      <c r="B152" t="s">
        <v>368</v>
      </c>
      <c r="C152" t="s">
        <v>36</v>
      </c>
      <c r="D152" t="s">
        <v>369</v>
      </c>
      <c r="E152" s="5">
        <v>1</v>
      </c>
      <c r="F152" t="s">
        <v>230</v>
      </c>
      <c r="G152" t="s">
        <v>360</v>
      </c>
      <c r="H152" s="5">
        <v>1</v>
      </c>
      <c r="N152" t="s">
        <v>342</v>
      </c>
      <c r="O152" t="s">
        <v>360</v>
      </c>
      <c r="P152" s="5">
        <v>2</v>
      </c>
      <c r="Q152" s="5">
        <v>24</v>
      </c>
      <c r="U152" s="5">
        <v>701</v>
      </c>
      <c r="AK152" s="5">
        <v>701</v>
      </c>
    </row>
    <row r="153" spans="1:87" ht="18.75" hidden="1" customHeight="1" x14ac:dyDescent="0.25">
      <c r="A153" t="s">
        <v>326</v>
      </c>
      <c r="B153" t="s">
        <v>368</v>
      </c>
      <c r="C153" t="s">
        <v>36</v>
      </c>
      <c r="D153" t="s">
        <v>369</v>
      </c>
      <c r="E153" s="5">
        <v>1</v>
      </c>
      <c r="F153" t="s">
        <v>274</v>
      </c>
      <c r="G153" t="s">
        <v>361</v>
      </c>
      <c r="H153" s="5">
        <v>1</v>
      </c>
      <c r="N153" t="s">
        <v>342</v>
      </c>
      <c r="O153" t="s">
        <v>361</v>
      </c>
      <c r="P153" s="5">
        <v>2</v>
      </c>
      <c r="Q153" s="5">
        <v>24</v>
      </c>
      <c r="BQ153" s="5">
        <v>701</v>
      </c>
      <c r="CG153" s="5">
        <v>701</v>
      </c>
    </row>
    <row r="154" spans="1:87" ht="18.75" hidden="1" customHeight="1" x14ac:dyDescent="0.25">
      <c r="A154" t="s">
        <v>326</v>
      </c>
      <c r="B154" t="s">
        <v>368</v>
      </c>
      <c r="C154" t="s">
        <v>36</v>
      </c>
      <c r="D154" t="s">
        <v>369</v>
      </c>
      <c r="E154" s="5">
        <v>1</v>
      </c>
      <c r="F154" t="s">
        <v>308</v>
      </c>
      <c r="G154" t="s">
        <v>362</v>
      </c>
      <c r="J154" s="5">
        <v>1</v>
      </c>
      <c r="N154" t="s">
        <v>51</v>
      </c>
      <c r="O154" t="s">
        <v>362</v>
      </c>
      <c r="P154" s="5">
        <v>8</v>
      </c>
      <c r="Q154" s="5">
        <v>96</v>
      </c>
      <c r="V154" s="5">
        <v>701</v>
      </c>
      <c r="W154" s="5">
        <v>701</v>
      </c>
      <c r="AL154" s="5">
        <v>701</v>
      </c>
      <c r="AM154" s="5">
        <v>701</v>
      </c>
      <c r="BR154" s="5">
        <v>701</v>
      </c>
      <c r="BS154" s="5">
        <v>701</v>
      </c>
      <c r="CH154" s="5">
        <v>701</v>
      </c>
      <c r="CI154" s="5">
        <v>701</v>
      </c>
    </row>
    <row r="155" spans="1:87" ht="18.75" hidden="1" customHeight="1" x14ac:dyDescent="0.25">
      <c r="A155" t="s">
        <v>326</v>
      </c>
      <c r="B155" t="s">
        <v>368</v>
      </c>
      <c r="C155" t="s">
        <v>36</v>
      </c>
      <c r="D155" t="s">
        <v>369</v>
      </c>
      <c r="E155" s="5">
        <v>1</v>
      </c>
      <c r="F155" t="s">
        <v>217</v>
      </c>
      <c r="G155" t="s">
        <v>364</v>
      </c>
      <c r="H155" s="5">
        <v>1</v>
      </c>
      <c r="I155" s="5">
        <v>1</v>
      </c>
      <c r="J155" s="5">
        <v>1</v>
      </c>
      <c r="K155" s="5">
        <v>1</v>
      </c>
      <c r="N155" t="s">
        <v>343</v>
      </c>
      <c r="O155" t="s">
        <v>364</v>
      </c>
      <c r="P155" s="5">
        <v>2</v>
      </c>
      <c r="Q155" s="5">
        <v>24</v>
      </c>
      <c r="AZ155" s="5">
        <v>701</v>
      </c>
      <c r="BA155" s="5">
        <v>701</v>
      </c>
    </row>
    <row r="156" spans="1:87" ht="18.75" hidden="1" customHeight="1" x14ac:dyDescent="0.25">
      <c r="A156" t="s">
        <v>326</v>
      </c>
      <c r="B156" t="s">
        <v>368</v>
      </c>
      <c r="C156" t="s">
        <v>36</v>
      </c>
      <c r="D156" t="s">
        <v>369</v>
      </c>
      <c r="E156" s="5">
        <v>1</v>
      </c>
      <c r="F156" t="s">
        <v>240</v>
      </c>
      <c r="G156" t="s">
        <v>366</v>
      </c>
      <c r="H156" s="5">
        <v>1</v>
      </c>
      <c r="I156" s="5">
        <v>1</v>
      </c>
      <c r="J156" s="5">
        <v>1</v>
      </c>
      <c r="K156" s="5">
        <v>1</v>
      </c>
      <c r="N156" t="s">
        <v>86</v>
      </c>
      <c r="O156" t="s">
        <v>366</v>
      </c>
      <c r="P156" s="5">
        <v>2</v>
      </c>
      <c r="Q156" s="5">
        <v>24</v>
      </c>
      <c r="BB156" s="5">
        <v>701</v>
      </c>
      <c r="BC156" s="5">
        <v>701</v>
      </c>
    </row>
    <row r="157" spans="1:87" ht="18.75" hidden="1" customHeight="1" x14ac:dyDescent="0.25">
      <c r="A157" t="s">
        <v>326</v>
      </c>
      <c r="B157" t="s">
        <v>368</v>
      </c>
      <c r="C157" t="s">
        <v>36</v>
      </c>
      <c r="D157" t="s">
        <v>369</v>
      </c>
      <c r="E157" s="5">
        <v>1</v>
      </c>
      <c r="F157" t="s">
        <v>220</v>
      </c>
      <c r="G157" t="s">
        <v>337</v>
      </c>
      <c r="H157" s="5">
        <v>1</v>
      </c>
      <c r="N157" t="s">
        <v>63</v>
      </c>
      <c r="O157" t="s">
        <v>337</v>
      </c>
      <c r="P157" s="5">
        <v>2</v>
      </c>
      <c r="Q157" s="5">
        <v>24</v>
      </c>
      <c r="CD157" s="5">
        <v>701</v>
      </c>
      <c r="CE157" s="5">
        <v>701</v>
      </c>
    </row>
    <row r="158" spans="1:87" ht="18.75" hidden="1" customHeight="1" x14ac:dyDescent="0.25">
      <c r="A158" t="s">
        <v>326</v>
      </c>
      <c r="B158" t="s">
        <v>370</v>
      </c>
      <c r="C158" t="s">
        <v>36</v>
      </c>
      <c r="D158" t="s">
        <v>371</v>
      </c>
      <c r="E158" s="5">
        <v>1</v>
      </c>
      <c r="F158" t="s">
        <v>308</v>
      </c>
      <c r="G158" t="s">
        <v>362</v>
      </c>
      <c r="J158" s="5">
        <v>1</v>
      </c>
      <c r="N158" t="s">
        <v>53</v>
      </c>
      <c r="O158" t="s">
        <v>362</v>
      </c>
      <c r="P158" s="5">
        <v>10</v>
      </c>
      <c r="Q158" s="5">
        <v>120</v>
      </c>
      <c r="R158" s="5">
        <v>706</v>
      </c>
      <c r="S158" s="5">
        <v>706</v>
      </c>
      <c r="AH158" s="5">
        <v>706</v>
      </c>
      <c r="AI158" s="5">
        <v>706</v>
      </c>
      <c r="AX158" s="5">
        <v>706</v>
      </c>
      <c r="AY158" s="5">
        <v>706</v>
      </c>
      <c r="BN158" s="5">
        <v>706</v>
      </c>
      <c r="BO158" s="5">
        <v>706</v>
      </c>
      <c r="CD158" s="5">
        <v>706</v>
      </c>
      <c r="CE158" s="5">
        <v>706</v>
      </c>
    </row>
    <row r="159" spans="1:87" ht="18.75" hidden="1" customHeight="1" x14ac:dyDescent="0.25">
      <c r="A159" t="s">
        <v>326</v>
      </c>
      <c r="B159" t="s">
        <v>370</v>
      </c>
      <c r="C159" t="s">
        <v>36</v>
      </c>
      <c r="D159" t="s">
        <v>371</v>
      </c>
      <c r="E159" s="5">
        <v>1</v>
      </c>
      <c r="F159" t="s">
        <v>230</v>
      </c>
      <c r="G159" t="s">
        <v>360</v>
      </c>
      <c r="H159" s="5">
        <v>1</v>
      </c>
      <c r="N159" t="s">
        <v>53</v>
      </c>
      <c r="O159" t="s">
        <v>360</v>
      </c>
      <c r="P159" s="5">
        <v>2</v>
      </c>
      <c r="Q159" s="5">
        <v>24</v>
      </c>
      <c r="AJ159" s="5">
        <v>706</v>
      </c>
      <c r="AZ159" s="5">
        <v>706</v>
      </c>
    </row>
    <row r="160" spans="1:87" ht="18.75" hidden="1" customHeight="1" x14ac:dyDescent="0.25">
      <c r="A160" t="s">
        <v>326</v>
      </c>
      <c r="B160" t="s">
        <v>370</v>
      </c>
      <c r="C160" t="s">
        <v>36</v>
      </c>
      <c r="D160" t="s">
        <v>371</v>
      </c>
      <c r="E160" s="5">
        <v>1</v>
      </c>
      <c r="F160" t="s">
        <v>274</v>
      </c>
      <c r="G160" t="s">
        <v>361</v>
      </c>
      <c r="H160" s="5">
        <v>1</v>
      </c>
      <c r="N160" t="s">
        <v>53</v>
      </c>
      <c r="O160" t="s">
        <v>361</v>
      </c>
      <c r="P160" s="5">
        <v>2</v>
      </c>
      <c r="Q160" s="5">
        <v>24</v>
      </c>
      <c r="BP160" s="5">
        <v>706</v>
      </c>
      <c r="CF160" s="5">
        <v>706</v>
      </c>
    </row>
    <row r="161" spans="1:91" ht="18.75" hidden="1" customHeight="1" x14ac:dyDescent="0.25">
      <c r="A161" t="s">
        <v>326</v>
      </c>
      <c r="B161" t="s">
        <v>370</v>
      </c>
      <c r="C161" t="s">
        <v>36</v>
      </c>
      <c r="D161" t="s">
        <v>371</v>
      </c>
      <c r="E161" s="5">
        <v>1</v>
      </c>
      <c r="F161" t="s">
        <v>278</v>
      </c>
      <c r="G161" t="s">
        <v>359</v>
      </c>
      <c r="I161" s="5">
        <v>1</v>
      </c>
      <c r="N161" t="s">
        <v>3</v>
      </c>
      <c r="O161" t="s">
        <v>359</v>
      </c>
      <c r="P161" s="5">
        <v>10</v>
      </c>
      <c r="Q161" s="5">
        <v>120</v>
      </c>
      <c r="AK161" s="5">
        <v>706</v>
      </c>
      <c r="BA161" s="5">
        <v>706</v>
      </c>
      <c r="BB161" s="5">
        <v>706</v>
      </c>
      <c r="BC161" s="5">
        <v>706</v>
      </c>
      <c r="BQ161" s="5">
        <v>706</v>
      </c>
      <c r="BR161" s="5">
        <v>706</v>
      </c>
      <c r="BS161" s="5">
        <v>706</v>
      </c>
      <c r="CG161" s="5">
        <v>706</v>
      </c>
      <c r="CH161" s="5">
        <v>706</v>
      </c>
      <c r="CI161" s="5">
        <v>706</v>
      </c>
    </row>
    <row r="162" spans="1:91" ht="18.75" hidden="1" customHeight="1" x14ac:dyDescent="0.25">
      <c r="A162" t="s">
        <v>326</v>
      </c>
      <c r="B162" t="s">
        <v>370</v>
      </c>
      <c r="C162" t="s">
        <v>36</v>
      </c>
      <c r="D162" t="s">
        <v>371</v>
      </c>
      <c r="E162" s="5">
        <v>1</v>
      </c>
      <c r="F162" t="s">
        <v>217</v>
      </c>
      <c r="G162" t="s">
        <v>364</v>
      </c>
      <c r="H162" s="5">
        <v>1</v>
      </c>
      <c r="I162" s="5">
        <v>1</v>
      </c>
      <c r="J162" s="5">
        <v>1</v>
      </c>
      <c r="K162" s="5">
        <v>1</v>
      </c>
      <c r="N162" t="s">
        <v>343</v>
      </c>
      <c r="O162" t="s">
        <v>364</v>
      </c>
      <c r="P162" s="5">
        <v>2</v>
      </c>
      <c r="Q162" s="5">
        <v>24</v>
      </c>
      <c r="T162" s="5">
        <v>706</v>
      </c>
      <c r="U162" s="5">
        <v>706</v>
      </c>
    </row>
    <row r="163" spans="1:91" ht="18.75" hidden="1" customHeight="1" x14ac:dyDescent="0.25">
      <c r="A163" t="s">
        <v>326</v>
      </c>
      <c r="B163" t="s">
        <v>370</v>
      </c>
      <c r="C163" t="s">
        <v>36</v>
      </c>
      <c r="D163" t="s">
        <v>371</v>
      </c>
      <c r="E163" s="5">
        <v>1</v>
      </c>
      <c r="F163" t="s">
        <v>240</v>
      </c>
      <c r="G163" t="s">
        <v>366</v>
      </c>
      <c r="H163" s="5">
        <v>1</v>
      </c>
      <c r="I163" s="5">
        <v>1</v>
      </c>
      <c r="J163" s="5">
        <v>1</v>
      </c>
      <c r="K163" s="5">
        <v>1</v>
      </c>
      <c r="N163" t="s">
        <v>86</v>
      </c>
      <c r="O163" t="s">
        <v>366</v>
      </c>
      <c r="P163" s="5">
        <v>2</v>
      </c>
      <c r="Q163" s="5">
        <v>24</v>
      </c>
      <c r="AL163" s="5">
        <v>706</v>
      </c>
      <c r="AM163" s="5">
        <v>706</v>
      </c>
    </row>
    <row r="164" spans="1:91" ht="18.75" hidden="1" customHeight="1" x14ac:dyDescent="0.25">
      <c r="A164" t="s">
        <v>326</v>
      </c>
      <c r="B164" t="s">
        <v>370</v>
      </c>
      <c r="C164" t="s">
        <v>36</v>
      </c>
      <c r="D164" t="s">
        <v>371</v>
      </c>
      <c r="E164" s="5">
        <v>1</v>
      </c>
      <c r="F164" t="s">
        <v>220</v>
      </c>
      <c r="G164" t="s">
        <v>337</v>
      </c>
      <c r="H164" s="5">
        <v>1</v>
      </c>
      <c r="N164" t="s">
        <v>97</v>
      </c>
      <c r="O164" t="s">
        <v>337</v>
      </c>
      <c r="P164" s="5">
        <v>2</v>
      </c>
      <c r="Q164" s="5">
        <v>24</v>
      </c>
      <c r="V164" s="5">
        <v>706</v>
      </c>
      <c r="W164" s="5">
        <v>706</v>
      </c>
    </row>
    <row r="165" spans="1:91" ht="18.75" hidden="1" customHeight="1" x14ac:dyDescent="0.25">
      <c r="A165" t="s">
        <v>326</v>
      </c>
      <c r="B165" t="s">
        <v>372</v>
      </c>
      <c r="C165" t="s">
        <v>36</v>
      </c>
      <c r="D165" t="s">
        <v>373</v>
      </c>
      <c r="E165" s="5">
        <v>1</v>
      </c>
      <c r="F165" t="s">
        <v>278</v>
      </c>
      <c r="G165" t="s">
        <v>359</v>
      </c>
      <c r="I165" s="5">
        <v>1</v>
      </c>
      <c r="N165" t="s">
        <v>39</v>
      </c>
      <c r="O165" t="s">
        <v>359</v>
      </c>
      <c r="P165" s="5">
        <v>12</v>
      </c>
      <c r="Q165" s="5">
        <v>144</v>
      </c>
      <c r="R165" s="5">
        <v>806</v>
      </c>
      <c r="S165" s="5">
        <v>806</v>
      </c>
      <c r="T165" s="5">
        <v>806</v>
      </c>
      <c r="AH165" s="5">
        <v>806</v>
      </c>
      <c r="AI165" s="5">
        <v>806</v>
      </c>
      <c r="AX165" s="5">
        <v>806</v>
      </c>
      <c r="AY165" s="5">
        <v>806</v>
      </c>
      <c r="AZ165" s="5">
        <v>806</v>
      </c>
      <c r="BN165" s="5">
        <v>806</v>
      </c>
      <c r="BO165" s="5">
        <v>806</v>
      </c>
      <c r="BP165" s="5">
        <v>806</v>
      </c>
      <c r="CF165" s="5">
        <v>806</v>
      </c>
    </row>
    <row r="166" spans="1:91" ht="18.75" hidden="1" customHeight="1" x14ac:dyDescent="0.25">
      <c r="A166" t="s">
        <v>326</v>
      </c>
      <c r="B166" t="s">
        <v>372</v>
      </c>
      <c r="C166" t="s">
        <v>36</v>
      </c>
      <c r="D166" t="s">
        <v>373</v>
      </c>
      <c r="E166" s="5">
        <v>1</v>
      </c>
      <c r="F166" t="s">
        <v>230</v>
      </c>
      <c r="G166" t="s">
        <v>360</v>
      </c>
      <c r="H166" s="5">
        <v>1</v>
      </c>
      <c r="N166" t="s">
        <v>53</v>
      </c>
      <c r="O166" t="s">
        <v>360</v>
      </c>
      <c r="P166" s="5">
        <v>2</v>
      </c>
      <c r="Q166" s="5">
        <v>24</v>
      </c>
      <c r="U166" s="5">
        <v>806</v>
      </c>
      <c r="BA166" s="5">
        <v>806</v>
      </c>
    </row>
    <row r="167" spans="1:91" ht="18.75" hidden="1" customHeight="1" x14ac:dyDescent="0.25">
      <c r="A167" t="s">
        <v>326</v>
      </c>
      <c r="B167" t="s">
        <v>372</v>
      </c>
      <c r="C167" t="s">
        <v>36</v>
      </c>
      <c r="D167" t="s">
        <v>373</v>
      </c>
      <c r="E167" s="5">
        <v>1</v>
      </c>
      <c r="F167" t="s">
        <v>274</v>
      </c>
      <c r="G167" t="s">
        <v>361</v>
      </c>
      <c r="H167" s="5">
        <v>1</v>
      </c>
      <c r="N167" t="s">
        <v>53</v>
      </c>
      <c r="O167" t="s">
        <v>361</v>
      </c>
      <c r="P167" s="5">
        <v>2</v>
      </c>
      <c r="Q167" s="5">
        <v>24</v>
      </c>
      <c r="BQ167" s="5">
        <v>806</v>
      </c>
      <c r="CG167" s="5">
        <v>806</v>
      </c>
    </row>
    <row r="168" spans="1:91" ht="18.75" hidden="1" customHeight="1" x14ac:dyDescent="0.25">
      <c r="A168" t="s">
        <v>326</v>
      </c>
      <c r="B168" t="s">
        <v>372</v>
      </c>
      <c r="C168" t="s">
        <v>36</v>
      </c>
      <c r="D168" t="s">
        <v>373</v>
      </c>
      <c r="E168" s="5">
        <v>1</v>
      </c>
      <c r="F168" t="s">
        <v>308</v>
      </c>
      <c r="G168" t="s">
        <v>362</v>
      </c>
      <c r="J168" s="5">
        <v>1</v>
      </c>
      <c r="N168" t="s">
        <v>343</v>
      </c>
      <c r="O168" t="s">
        <v>362</v>
      </c>
      <c r="P168" s="5">
        <v>8</v>
      </c>
      <c r="Q168" s="5">
        <v>96</v>
      </c>
      <c r="V168" s="5">
        <v>806</v>
      </c>
      <c r="W168" s="5">
        <v>806</v>
      </c>
      <c r="AL168" s="5">
        <v>806</v>
      </c>
      <c r="AM168" s="5">
        <v>806</v>
      </c>
      <c r="BR168" s="5">
        <v>806</v>
      </c>
      <c r="BS168" s="5">
        <v>806</v>
      </c>
      <c r="CH168" s="5">
        <v>806</v>
      </c>
      <c r="CI168" s="5">
        <v>806</v>
      </c>
    </row>
    <row r="169" spans="1:91" ht="18.75" hidden="1" customHeight="1" x14ac:dyDescent="0.25">
      <c r="A169" t="s">
        <v>326</v>
      </c>
      <c r="B169" t="s">
        <v>372</v>
      </c>
      <c r="C169" t="s">
        <v>36</v>
      </c>
      <c r="D169" t="s">
        <v>373</v>
      </c>
      <c r="E169" s="5">
        <v>1</v>
      </c>
      <c r="F169" t="s">
        <v>217</v>
      </c>
      <c r="G169" t="s">
        <v>364</v>
      </c>
      <c r="H169" s="5">
        <v>1</v>
      </c>
      <c r="I169" s="5">
        <v>1</v>
      </c>
      <c r="J169" s="5">
        <v>1</v>
      </c>
      <c r="K169" s="5">
        <v>1</v>
      </c>
      <c r="N169" t="s">
        <v>343</v>
      </c>
      <c r="O169" t="s">
        <v>364</v>
      </c>
      <c r="P169" s="5">
        <v>2</v>
      </c>
      <c r="Q169" s="5">
        <v>24</v>
      </c>
      <c r="AJ169" s="5">
        <v>806</v>
      </c>
      <c r="AK169" s="5">
        <v>806</v>
      </c>
    </row>
    <row r="170" spans="1:91" ht="18.75" hidden="1" customHeight="1" x14ac:dyDescent="0.25">
      <c r="A170" t="s">
        <v>326</v>
      </c>
      <c r="B170" t="s">
        <v>372</v>
      </c>
      <c r="C170" t="s">
        <v>36</v>
      </c>
      <c r="D170" t="s">
        <v>373</v>
      </c>
      <c r="E170" s="5">
        <v>1</v>
      </c>
      <c r="F170" t="s">
        <v>324</v>
      </c>
      <c r="G170" t="s">
        <v>363</v>
      </c>
      <c r="H170" s="5">
        <v>1</v>
      </c>
      <c r="I170" s="5">
        <v>1</v>
      </c>
      <c r="J170" s="5">
        <v>1</v>
      </c>
      <c r="K170" s="5">
        <v>1</v>
      </c>
      <c r="N170" t="s">
        <v>27</v>
      </c>
      <c r="O170" t="s">
        <v>363</v>
      </c>
      <c r="P170" s="5">
        <v>2</v>
      </c>
      <c r="Q170" s="5">
        <v>24</v>
      </c>
      <c r="CD170" s="5">
        <v>806</v>
      </c>
      <c r="CE170" s="5">
        <v>806</v>
      </c>
    </row>
    <row r="171" spans="1:91" ht="18.75" hidden="1" customHeight="1" x14ac:dyDescent="0.25">
      <c r="A171" t="s">
        <v>326</v>
      </c>
      <c r="B171" t="s">
        <v>372</v>
      </c>
      <c r="C171" t="s">
        <v>36</v>
      </c>
      <c r="D171" t="s">
        <v>373</v>
      </c>
      <c r="E171" s="5">
        <v>1</v>
      </c>
      <c r="F171" t="s">
        <v>220</v>
      </c>
      <c r="G171" t="s">
        <v>337</v>
      </c>
      <c r="H171" s="5">
        <v>1</v>
      </c>
      <c r="N171" t="s">
        <v>89</v>
      </c>
      <c r="O171" t="s">
        <v>337</v>
      </c>
      <c r="P171" s="5">
        <v>2</v>
      </c>
      <c r="Q171" s="5">
        <v>24</v>
      </c>
      <c r="BB171" s="5">
        <v>806</v>
      </c>
      <c r="BC171" s="5">
        <v>806</v>
      </c>
    </row>
    <row r="172" spans="1:91" ht="18.75" hidden="1" customHeight="1" x14ac:dyDescent="0.25">
      <c r="A172" t="s">
        <v>326</v>
      </c>
      <c r="B172" t="s">
        <v>374</v>
      </c>
      <c r="C172" t="s">
        <v>36</v>
      </c>
      <c r="D172" t="s">
        <v>356</v>
      </c>
      <c r="E172" s="5">
        <v>1</v>
      </c>
      <c r="F172" t="s">
        <v>308</v>
      </c>
      <c r="G172" t="s">
        <v>362</v>
      </c>
      <c r="J172" s="5">
        <v>1</v>
      </c>
      <c r="N172" t="s">
        <v>51</v>
      </c>
      <c r="O172" t="s">
        <v>362</v>
      </c>
      <c r="P172" s="5">
        <v>8</v>
      </c>
      <c r="Q172" s="5">
        <v>96</v>
      </c>
      <c r="X172" s="5">
        <v>702</v>
      </c>
      <c r="Y172" s="5">
        <v>702</v>
      </c>
      <c r="AN172" s="5">
        <v>702</v>
      </c>
      <c r="AO172" s="5">
        <v>702</v>
      </c>
      <c r="BD172" s="5">
        <v>702</v>
      </c>
      <c r="BE172" s="5">
        <v>702</v>
      </c>
      <c r="CJ172" s="5">
        <v>702</v>
      </c>
      <c r="CK172" s="5">
        <v>702</v>
      </c>
    </row>
    <row r="173" spans="1:91" ht="18.75" hidden="1" customHeight="1" x14ac:dyDescent="0.25">
      <c r="A173" t="s">
        <v>326</v>
      </c>
      <c r="B173" t="s">
        <v>374</v>
      </c>
      <c r="C173" t="s">
        <v>36</v>
      </c>
      <c r="D173" t="s">
        <v>356</v>
      </c>
      <c r="E173" s="5">
        <v>1</v>
      </c>
      <c r="F173" t="s">
        <v>230</v>
      </c>
      <c r="G173" t="s">
        <v>360</v>
      </c>
      <c r="H173" s="5">
        <v>1</v>
      </c>
      <c r="N173" t="s">
        <v>356</v>
      </c>
      <c r="O173" t="s">
        <v>360</v>
      </c>
      <c r="P173" s="5">
        <v>3</v>
      </c>
      <c r="Q173" s="5">
        <v>24</v>
      </c>
      <c r="Z173" s="5">
        <v>702</v>
      </c>
      <c r="AP173" s="5">
        <v>702</v>
      </c>
      <c r="BV173" s="5">
        <v>702</v>
      </c>
    </row>
    <row r="174" spans="1:91" ht="18.75" hidden="1" customHeight="1" x14ac:dyDescent="0.25">
      <c r="A174" t="s">
        <v>326</v>
      </c>
      <c r="B174" t="s">
        <v>374</v>
      </c>
      <c r="C174" t="s">
        <v>36</v>
      </c>
      <c r="D174" t="s">
        <v>356</v>
      </c>
      <c r="E174" s="5">
        <v>1</v>
      </c>
      <c r="F174" t="s">
        <v>274</v>
      </c>
      <c r="G174" t="s">
        <v>361</v>
      </c>
      <c r="H174" s="5">
        <v>1</v>
      </c>
      <c r="N174" t="s">
        <v>356</v>
      </c>
      <c r="O174" t="s">
        <v>361</v>
      </c>
      <c r="P174" s="5">
        <v>2</v>
      </c>
      <c r="Q174" s="5">
        <v>24</v>
      </c>
      <c r="BF174" s="5">
        <v>702</v>
      </c>
      <c r="CL174" s="5">
        <v>702</v>
      </c>
    </row>
    <row r="175" spans="1:91" ht="18.75" hidden="1" customHeight="1" x14ac:dyDescent="0.25">
      <c r="A175" t="s">
        <v>326</v>
      </c>
      <c r="B175" t="s">
        <v>374</v>
      </c>
      <c r="C175" t="s">
        <v>36</v>
      </c>
      <c r="D175" t="s">
        <v>356</v>
      </c>
      <c r="E175" s="5">
        <v>1</v>
      </c>
      <c r="F175" t="s">
        <v>278</v>
      </c>
      <c r="G175" t="s">
        <v>359</v>
      </c>
      <c r="I175" s="5">
        <v>1</v>
      </c>
      <c r="N175" t="s">
        <v>356</v>
      </c>
      <c r="O175" t="s">
        <v>359</v>
      </c>
      <c r="P175" s="5">
        <v>11</v>
      </c>
      <c r="Q175" s="5">
        <v>144</v>
      </c>
      <c r="AA175" s="5">
        <v>702</v>
      </c>
      <c r="AB175" s="5">
        <v>702</v>
      </c>
      <c r="AC175" s="5">
        <v>702</v>
      </c>
      <c r="AQ175" s="5">
        <v>702</v>
      </c>
      <c r="AR175" s="5">
        <v>702</v>
      </c>
      <c r="AS175" s="5">
        <v>702</v>
      </c>
      <c r="BG175" s="5">
        <v>702</v>
      </c>
      <c r="BH175" s="5">
        <v>702</v>
      </c>
      <c r="BI175" s="5">
        <v>702</v>
      </c>
      <c r="BW175" s="5">
        <v>702</v>
      </c>
      <c r="CM175" s="5">
        <v>702</v>
      </c>
    </row>
    <row r="176" spans="1:91" ht="18.75" hidden="1" customHeight="1" x14ac:dyDescent="0.25">
      <c r="A176" t="s">
        <v>326</v>
      </c>
      <c r="B176" t="s">
        <v>374</v>
      </c>
      <c r="C176" t="s">
        <v>36</v>
      </c>
      <c r="D176" t="s">
        <v>356</v>
      </c>
      <c r="E176" s="5">
        <v>1</v>
      </c>
      <c r="F176" t="s">
        <v>217</v>
      </c>
      <c r="G176" t="s">
        <v>364</v>
      </c>
      <c r="H176" s="5">
        <v>1</v>
      </c>
      <c r="I176" s="5">
        <v>1</v>
      </c>
      <c r="J176" s="5">
        <v>1</v>
      </c>
      <c r="K176" s="5">
        <v>1</v>
      </c>
      <c r="N176" t="s">
        <v>45</v>
      </c>
      <c r="O176" t="s">
        <v>364</v>
      </c>
      <c r="P176" s="5">
        <v>2</v>
      </c>
      <c r="Q176" s="5">
        <v>24</v>
      </c>
      <c r="BT176" s="5">
        <v>702</v>
      </c>
      <c r="BU176" s="5">
        <v>702</v>
      </c>
    </row>
    <row r="177" spans="1:93" ht="18.75" hidden="1" customHeight="1" x14ac:dyDescent="0.25">
      <c r="A177" t="s">
        <v>326</v>
      </c>
      <c r="B177" t="s">
        <v>374</v>
      </c>
      <c r="C177" t="s">
        <v>36</v>
      </c>
      <c r="D177" t="s">
        <v>356</v>
      </c>
      <c r="E177" s="5">
        <v>1</v>
      </c>
      <c r="F177" t="s">
        <v>240</v>
      </c>
      <c r="G177" t="s">
        <v>366</v>
      </c>
      <c r="H177" s="5">
        <v>1</v>
      </c>
      <c r="I177" s="5">
        <v>1</v>
      </c>
      <c r="J177" s="5">
        <v>1</v>
      </c>
      <c r="K177" s="5">
        <v>1</v>
      </c>
      <c r="N177" t="s">
        <v>61</v>
      </c>
      <c r="O177" t="s">
        <v>366</v>
      </c>
      <c r="P177" s="5">
        <v>2</v>
      </c>
      <c r="Q177" s="5">
        <v>24</v>
      </c>
      <c r="CN177" s="5">
        <v>702</v>
      </c>
      <c r="CO177" s="5">
        <v>702</v>
      </c>
    </row>
    <row r="178" spans="1:93" ht="18.75" hidden="1" customHeight="1" x14ac:dyDescent="0.25">
      <c r="A178" t="s">
        <v>326</v>
      </c>
      <c r="B178" t="s">
        <v>374</v>
      </c>
      <c r="C178" t="s">
        <v>36</v>
      </c>
      <c r="D178" t="s">
        <v>356</v>
      </c>
      <c r="E178" s="5">
        <v>1</v>
      </c>
      <c r="F178" t="s">
        <v>220</v>
      </c>
      <c r="G178" t="s">
        <v>337</v>
      </c>
      <c r="H178" s="5">
        <v>1</v>
      </c>
      <c r="N178" t="s">
        <v>99</v>
      </c>
      <c r="O178" t="s">
        <v>337</v>
      </c>
      <c r="P178" s="5">
        <v>2</v>
      </c>
      <c r="Q178" s="5">
        <v>24</v>
      </c>
      <c r="BX178" s="5">
        <v>702</v>
      </c>
      <c r="BY178" s="5">
        <v>702</v>
      </c>
    </row>
    <row r="179" spans="1:93" ht="18.75" hidden="1" customHeight="1" x14ac:dyDescent="0.25">
      <c r="A179" t="s">
        <v>326</v>
      </c>
      <c r="B179" t="s">
        <v>375</v>
      </c>
      <c r="C179" t="s">
        <v>36</v>
      </c>
      <c r="D179" t="s">
        <v>376</v>
      </c>
      <c r="E179" s="5">
        <v>5</v>
      </c>
      <c r="F179" t="s">
        <v>377</v>
      </c>
      <c r="G179" t="s">
        <v>378</v>
      </c>
      <c r="J179" s="5">
        <v>1</v>
      </c>
      <c r="N179" t="s">
        <v>19</v>
      </c>
      <c r="O179" t="s">
        <v>378</v>
      </c>
      <c r="P179" s="5">
        <v>13</v>
      </c>
      <c r="Q179" s="5">
        <v>156</v>
      </c>
      <c r="R179" s="5">
        <v>702</v>
      </c>
      <c r="S179" s="5">
        <v>702</v>
      </c>
      <c r="T179" s="5">
        <v>702</v>
      </c>
      <c r="AH179" s="5">
        <v>702</v>
      </c>
      <c r="AI179" s="5">
        <v>702</v>
      </c>
      <c r="AX179" s="5">
        <v>702</v>
      </c>
      <c r="AY179" s="5">
        <v>702</v>
      </c>
      <c r="AZ179" s="5">
        <v>702</v>
      </c>
      <c r="BN179" s="5">
        <v>702</v>
      </c>
      <c r="BO179" s="5">
        <v>702</v>
      </c>
      <c r="BP179" s="5">
        <v>702</v>
      </c>
      <c r="CD179" s="5">
        <v>702</v>
      </c>
      <c r="CE179" s="5">
        <v>702</v>
      </c>
    </row>
    <row r="180" spans="1:93" ht="18.75" hidden="1" customHeight="1" x14ac:dyDescent="0.25">
      <c r="A180" t="s">
        <v>326</v>
      </c>
      <c r="B180" t="s">
        <v>375</v>
      </c>
      <c r="C180" t="s">
        <v>36</v>
      </c>
      <c r="D180" t="s">
        <v>376</v>
      </c>
      <c r="E180" s="5">
        <v>5</v>
      </c>
      <c r="F180" t="s">
        <v>315</v>
      </c>
      <c r="G180" t="s">
        <v>379</v>
      </c>
      <c r="K180" s="5">
        <v>1</v>
      </c>
      <c r="N180" t="s">
        <v>39</v>
      </c>
      <c r="O180" t="s">
        <v>379</v>
      </c>
      <c r="P180" s="5">
        <v>11</v>
      </c>
      <c r="Q180" s="5">
        <v>132</v>
      </c>
      <c r="U180" s="5">
        <v>702</v>
      </c>
      <c r="V180" s="5">
        <v>702</v>
      </c>
      <c r="W180" s="5">
        <v>702</v>
      </c>
      <c r="AL180" s="5">
        <v>702</v>
      </c>
      <c r="AM180" s="5">
        <v>702</v>
      </c>
      <c r="BA180" s="5">
        <v>702</v>
      </c>
      <c r="BB180" s="5">
        <v>702</v>
      </c>
      <c r="BC180" s="5">
        <v>702</v>
      </c>
      <c r="BQ180" s="5">
        <v>702</v>
      </c>
      <c r="CH180" s="5">
        <v>702</v>
      </c>
      <c r="CI180" s="5">
        <v>702</v>
      </c>
    </row>
    <row r="181" spans="1:93" ht="18.75" hidden="1" customHeight="1" x14ac:dyDescent="0.25">
      <c r="A181" t="s">
        <v>326</v>
      </c>
      <c r="B181" t="s">
        <v>375</v>
      </c>
      <c r="C181" t="s">
        <v>36</v>
      </c>
      <c r="D181" t="s">
        <v>376</v>
      </c>
      <c r="E181" s="5">
        <v>5</v>
      </c>
      <c r="F181" t="s">
        <v>380</v>
      </c>
      <c r="G181" t="s">
        <v>381</v>
      </c>
      <c r="H181" s="5">
        <v>1</v>
      </c>
      <c r="I181" s="5">
        <v>1</v>
      </c>
      <c r="J181" s="5">
        <v>1</v>
      </c>
      <c r="K181" s="5">
        <v>1</v>
      </c>
      <c r="N181" t="s">
        <v>45</v>
      </c>
      <c r="O181" t="s">
        <v>381</v>
      </c>
      <c r="P181" s="5">
        <v>2</v>
      </c>
      <c r="Q181" s="5">
        <v>24</v>
      </c>
      <c r="CF181" s="5">
        <v>702</v>
      </c>
      <c r="CG181" s="5">
        <v>702</v>
      </c>
    </row>
    <row r="182" spans="1:93" ht="18.75" hidden="1" customHeight="1" x14ac:dyDescent="0.25">
      <c r="A182" t="s">
        <v>326</v>
      </c>
      <c r="B182" t="s">
        <v>375</v>
      </c>
      <c r="C182" t="s">
        <v>36</v>
      </c>
      <c r="D182" t="s">
        <v>376</v>
      </c>
      <c r="E182" s="5">
        <v>5</v>
      </c>
      <c r="F182" t="s">
        <v>258</v>
      </c>
      <c r="G182" t="s">
        <v>382</v>
      </c>
      <c r="H182" s="5">
        <v>1</v>
      </c>
      <c r="I182" s="5">
        <v>1</v>
      </c>
      <c r="J182" s="5">
        <v>1</v>
      </c>
      <c r="K182" s="5">
        <v>1</v>
      </c>
      <c r="N182" t="s">
        <v>61</v>
      </c>
      <c r="O182" t="s">
        <v>382</v>
      </c>
      <c r="P182" s="5">
        <v>2</v>
      </c>
      <c r="Q182" s="5">
        <v>24</v>
      </c>
      <c r="BR182" s="5">
        <v>702</v>
      </c>
      <c r="BS182" s="5">
        <v>702</v>
      </c>
    </row>
    <row r="183" spans="1:93" ht="18.75" hidden="1" customHeight="1" x14ac:dyDescent="0.25">
      <c r="A183" t="s">
        <v>326</v>
      </c>
      <c r="B183" t="s">
        <v>375</v>
      </c>
      <c r="C183" t="s">
        <v>36</v>
      </c>
      <c r="D183" t="s">
        <v>376</v>
      </c>
      <c r="E183" s="5">
        <v>5</v>
      </c>
      <c r="F183" t="s">
        <v>220</v>
      </c>
      <c r="G183" t="s">
        <v>337</v>
      </c>
      <c r="L183" s="5">
        <v>1</v>
      </c>
      <c r="N183" t="s">
        <v>97</v>
      </c>
      <c r="O183" t="s">
        <v>337</v>
      </c>
      <c r="P183" s="5">
        <v>2</v>
      </c>
      <c r="Q183" s="5">
        <v>24</v>
      </c>
      <c r="AJ183" s="5">
        <v>702</v>
      </c>
      <c r="AK183" s="5">
        <v>702</v>
      </c>
    </row>
    <row r="184" spans="1:93" ht="18.75" hidden="1" customHeight="1" x14ac:dyDescent="0.25">
      <c r="A184" t="s">
        <v>326</v>
      </c>
      <c r="B184" t="s">
        <v>383</v>
      </c>
      <c r="C184" t="s">
        <v>36</v>
      </c>
      <c r="D184" t="s">
        <v>384</v>
      </c>
      <c r="E184" s="5">
        <v>5</v>
      </c>
      <c r="F184" t="s">
        <v>315</v>
      </c>
      <c r="G184" t="s">
        <v>379</v>
      </c>
      <c r="K184" s="5">
        <v>1</v>
      </c>
      <c r="N184" t="s">
        <v>21</v>
      </c>
      <c r="O184" t="s">
        <v>379</v>
      </c>
      <c r="P184" s="5">
        <v>12</v>
      </c>
      <c r="Q184" s="5">
        <v>144</v>
      </c>
      <c r="X184" s="5">
        <v>704</v>
      </c>
      <c r="Y184" s="5">
        <v>704</v>
      </c>
      <c r="Z184" s="5">
        <v>704</v>
      </c>
      <c r="AN184" s="5">
        <v>704</v>
      </c>
      <c r="AO184" s="5">
        <v>704</v>
      </c>
      <c r="BD184" s="5">
        <v>704</v>
      </c>
      <c r="BE184" s="5">
        <v>704</v>
      </c>
      <c r="BF184" s="5">
        <v>704</v>
      </c>
      <c r="BT184" s="5">
        <v>704</v>
      </c>
      <c r="BU184" s="5">
        <v>704</v>
      </c>
      <c r="CJ184" s="5">
        <v>704</v>
      </c>
      <c r="CK184" s="5">
        <v>704</v>
      </c>
    </row>
    <row r="185" spans="1:93" ht="18.75" hidden="1" customHeight="1" x14ac:dyDescent="0.25">
      <c r="A185" t="s">
        <v>326</v>
      </c>
      <c r="B185" t="s">
        <v>383</v>
      </c>
      <c r="C185" t="s">
        <v>36</v>
      </c>
      <c r="D185" t="s">
        <v>384</v>
      </c>
      <c r="E185" s="5">
        <v>5</v>
      </c>
      <c r="F185" t="s">
        <v>377</v>
      </c>
      <c r="G185" t="s">
        <v>378</v>
      </c>
      <c r="J185" s="5">
        <v>1</v>
      </c>
      <c r="N185" t="s">
        <v>11</v>
      </c>
      <c r="O185" t="s">
        <v>378</v>
      </c>
      <c r="P185" s="5">
        <v>12</v>
      </c>
      <c r="Q185" s="5">
        <v>144</v>
      </c>
      <c r="AA185" s="5">
        <v>704</v>
      </c>
      <c r="AB185" s="5">
        <v>704</v>
      </c>
      <c r="AC185" s="5">
        <v>704</v>
      </c>
      <c r="AR185" s="5">
        <v>704</v>
      </c>
      <c r="AS185" s="5">
        <v>704</v>
      </c>
      <c r="BG185" s="5">
        <v>704</v>
      </c>
      <c r="BH185" s="5">
        <v>704</v>
      </c>
      <c r="BI185" s="5">
        <v>704</v>
      </c>
      <c r="BX185" s="5">
        <v>704</v>
      </c>
      <c r="BY185" s="5">
        <v>704</v>
      </c>
      <c r="CN185" s="5">
        <v>704</v>
      </c>
      <c r="CO185" s="5">
        <v>704</v>
      </c>
    </row>
    <row r="186" spans="1:93" ht="18.75" hidden="1" customHeight="1" x14ac:dyDescent="0.25">
      <c r="A186" t="s">
        <v>326</v>
      </c>
      <c r="B186" t="s">
        <v>383</v>
      </c>
      <c r="C186" t="s">
        <v>36</v>
      </c>
      <c r="D186" t="s">
        <v>384</v>
      </c>
      <c r="E186" s="5">
        <v>5</v>
      </c>
      <c r="F186" t="s">
        <v>380</v>
      </c>
      <c r="G186" t="s">
        <v>381</v>
      </c>
      <c r="H186" s="5">
        <v>1</v>
      </c>
      <c r="I186" s="5">
        <v>1</v>
      </c>
      <c r="J186" s="5">
        <v>1</v>
      </c>
      <c r="K186" s="5">
        <v>1</v>
      </c>
      <c r="N186" t="s">
        <v>45</v>
      </c>
      <c r="O186" t="s">
        <v>381</v>
      </c>
      <c r="P186" s="5">
        <v>2</v>
      </c>
      <c r="Q186" s="5">
        <v>24</v>
      </c>
      <c r="AP186" s="5">
        <v>704</v>
      </c>
      <c r="AQ186" s="5">
        <v>704</v>
      </c>
    </row>
    <row r="187" spans="1:93" ht="18.75" hidden="1" customHeight="1" x14ac:dyDescent="0.25">
      <c r="A187" t="s">
        <v>326</v>
      </c>
      <c r="B187" t="s">
        <v>383</v>
      </c>
      <c r="C187" t="s">
        <v>36</v>
      </c>
      <c r="D187" t="s">
        <v>384</v>
      </c>
      <c r="E187" s="5">
        <v>5</v>
      </c>
      <c r="F187" t="s">
        <v>258</v>
      </c>
      <c r="G187" t="s">
        <v>382</v>
      </c>
      <c r="H187" s="5">
        <v>1</v>
      </c>
      <c r="I187" s="5">
        <v>1</v>
      </c>
      <c r="J187" s="5">
        <v>1</v>
      </c>
      <c r="K187" s="5">
        <v>1</v>
      </c>
      <c r="N187" t="s">
        <v>61</v>
      </c>
      <c r="O187" t="s">
        <v>382</v>
      </c>
      <c r="P187" s="5">
        <v>2</v>
      </c>
      <c r="Q187" s="5">
        <v>24</v>
      </c>
      <c r="CL187" s="5">
        <v>704</v>
      </c>
      <c r="CM187" s="5">
        <v>704</v>
      </c>
    </row>
    <row r="188" spans="1:93" ht="18.75" hidden="1" customHeight="1" x14ac:dyDescent="0.25">
      <c r="A188" t="s">
        <v>326</v>
      </c>
      <c r="B188" t="s">
        <v>383</v>
      </c>
      <c r="C188" t="s">
        <v>36</v>
      </c>
      <c r="D188" t="s">
        <v>384</v>
      </c>
      <c r="E188" s="5">
        <v>5</v>
      </c>
      <c r="F188" t="s">
        <v>220</v>
      </c>
      <c r="G188" t="s">
        <v>337</v>
      </c>
      <c r="L188" s="5">
        <v>1</v>
      </c>
      <c r="N188" t="s">
        <v>99</v>
      </c>
      <c r="O188" t="s">
        <v>337</v>
      </c>
      <c r="P188" s="5">
        <v>2</v>
      </c>
      <c r="Q188" s="5">
        <v>24</v>
      </c>
      <c r="BV188" s="5">
        <v>704</v>
      </c>
      <c r="BW188" s="5">
        <v>704</v>
      </c>
    </row>
    <row r="189" spans="1:93" ht="18.75" hidden="1" customHeight="1" x14ac:dyDescent="0.25">
      <c r="A189" t="s">
        <v>326</v>
      </c>
      <c r="B189" t="s">
        <v>385</v>
      </c>
      <c r="C189" t="s">
        <v>36</v>
      </c>
      <c r="D189" t="s">
        <v>386</v>
      </c>
      <c r="E189" s="5">
        <v>4</v>
      </c>
      <c r="F189" t="s">
        <v>387</v>
      </c>
      <c r="G189" t="s">
        <v>388</v>
      </c>
      <c r="H189" s="5">
        <v>1</v>
      </c>
      <c r="N189" t="s">
        <v>80</v>
      </c>
      <c r="O189" t="s">
        <v>388</v>
      </c>
      <c r="P189" s="5">
        <v>13</v>
      </c>
      <c r="Q189" s="5">
        <v>156</v>
      </c>
      <c r="R189" s="5">
        <v>805</v>
      </c>
      <c r="S189" s="5">
        <v>805</v>
      </c>
      <c r="AH189" s="5">
        <v>805</v>
      </c>
      <c r="AI189" s="5">
        <v>805</v>
      </c>
      <c r="AX189" s="5">
        <v>805</v>
      </c>
      <c r="AY189" s="5">
        <v>805</v>
      </c>
      <c r="AZ189" s="5">
        <v>805</v>
      </c>
      <c r="BN189" s="5">
        <v>805</v>
      </c>
      <c r="BO189" s="5">
        <v>805</v>
      </c>
      <c r="BP189" s="5">
        <v>805</v>
      </c>
      <c r="CD189" s="5">
        <v>805</v>
      </c>
      <c r="CE189" s="5">
        <v>805</v>
      </c>
      <c r="CF189" s="5">
        <v>805</v>
      </c>
    </row>
    <row r="190" spans="1:93" ht="18.75" hidden="1" customHeight="1" x14ac:dyDescent="0.25">
      <c r="A190" t="s">
        <v>326</v>
      </c>
      <c r="B190" t="s">
        <v>385</v>
      </c>
      <c r="C190" t="s">
        <v>36</v>
      </c>
      <c r="D190" t="s">
        <v>386</v>
      </c>
      <c r="E190" s="5">
        <v>4</v>
      </c>
      <c r="F190" t="s">
        <v>270</v>
      </c>
      <c r="G190" t="s">
        <v>389</v>
      </c>
      <c r="I190" s="5">
        <v>1</v>
      </c>
      <c r="N190" t="s">
        <v>19</v>
      </c>
      <c r="O190" t="s">
        <v>389</v>
      </c>
      <c r="P190" s="5">
        <v>11</v>
      </c>
      <c r="Q190" s="5">
        <v>132</v>
      </c>
      <c r="V190" s="5">
        <v>805</v>
      </c>
      <c r="W190" s="5">
        <v>805</v>
      </c>
      <c r="AL190" s="5">
        <v>805</v>
      </c>
      <c r="AM190" s="5">
        <v>805</v>
      </c>
      <c r="BA190" s="5">
        <v>805</v>
      </c>
      <c r="BB190" s="5">
        <v>805</v>
      </c>
      <c r="BC190" s="5">
        <v>805</v>
      </c>
      <c r="BQ190" s="5">
        <v>805</v>
      </c>
      <c r="CG190" s="5">
        <v>805</v>
      </c>
      <c r="CH190" s="5">
        <v>805</v>
      </c>
      <c r="CI190" s="5">
        <v>805</v>
      </c>
    </row>
    <row r="191" spans="1:93" ht="18.75" hidden="1" customHeight="1" x14ac:dyDescent="0.25">
      <c r="A191" t="s">
        <v>326</v>
      </c>
      <c r="B191" t="s">
        <v>385</v>
      </c>
      <c r="C191" t="s">
        <v>36</v>
      </c>
      <c r="D191" t="s">
        <v>386</v>
      </c>
      <c r="E191" s="5">
        <v>4</v>
      </c>
      <c r="F191" t="s">
        <v>380</v>
      </c>
      <c r="G191" t="s">
        <v>381</v>
      </c>
      <c r="H191" s="5">
        <v>1</v>
      </c>
      <c r="I191" s="5">
        <v>1</v>
      </c>
      <c r="J191" s="5">
        <v>1</v>
      </c>
      <c r="K191" s="5">
        <v>1</v>
      </c>
      <c r="N191" t="s">
        <v>45</v>
      </c>
      <c r="O191" t="s">
        <v>381</v>
      </c>
      <c r="P191" s="5">
        <v>2</v>
      </c>
      <c r="Q191" s="5">
        <v>24</v>
      </c>
      <c r="T191" s="5">
        <v>805</v>
      </c>
      <c r="U191" s="5">
        <v>805</v>
      </c>
    </row>
    <row r="192" spans="1:93" ht="18.75" hidden="1" customHeight="1" x14ac:dyDescent="0.25">
      <c r="A192" t="s">
        <v>326</v>
      </c>
      <c r="B192" t="s">
        <v>385</v>
      </c>
      <c r="C192" t="s">
        <v>36</v>
      </c>
      <c r="D192" t="s">
        <v>386</v>
      </c>
      <c r="E192" s="5">
        <v>4</v>
      </c>
      <c r="F192" t="s">
        <v>258</v>
      </c>
      <c r="G192" t="s">
        <v>382</v>
      </c>
      <c r="H192" s="5">
        <v>1</v>
      </c>
      <c r="I192" s="5">
        <v>1</v>
      </c>
      <c r="J192" s="5">
        <v>1</v>
      </c>
      <c r="K192" s="5">
        <v>1</v>
      </c>
      <c r="N192" t="s">
        <v>61</v>
      </c>
      <c r="O192" t="s">
        <v>382</v>
      </c>
      <c r="P192" s="5">
        <v>2</v>
      </c>
      <c r="Q192" s="5">
        <v>24</v>
      </c>
      <c r="AJ192" s="5">
        <v>805</v>
      </c>
      <c r="AK192" s="5">
        <v>805</v>
      </c>
    </row>
    <row r="193" spans="1:93" ht="18.75" hidden="1" customHeight="1" x14ac:dyDescent="0.25">
      <c r="A193" t="s">
        <v>326</v>
      </c>
      <c r="B193" t="s">
        <v>385</v>
      </c>
      <c r="C193" t="s">
        <v>36</v>
      </c>
      <c r="D193" t="s">
        <v>386</v>
      </c>
      <c r="E193" s="5">
        <v>4</v>
      </c>
      <c r="F193" t="s">
        <v>220</v>
      </c>
      <c r="G193" t="s">
        <v>337</v>
      </c>
      <c r="K193" s="5">
        <v>1</v>
      </c>
      <c r="N193" t="s">
        <v>63</v>
      </c>
      <c r="O193" t="s">
        <v>337</v>
      </c>
      <c r="P193" s="5">
        <v>2</v>
      </c>
      <c r="Q193" s="5">
        <v>24</v>
      </c>
      <c r="BR193" s="5">
        <v>805</v>
      </c>
      <c r="BS193" s="5">
        <v>805</v>
      </c>
    </row>
    <row r="194" spans="1:93" ht="18.75" hidden="1" customHeight="1" x14ac:dyDescent="0.25">
      <c r="A194" t="s">
        <v>326</v>
      </c>
      <c r="B194" t="s">
        <v>390</v>
      </c>
      <c r="C194" t="s">
        <v>36</v>
      </c>
      <c r="D194" t="s">
        <v>391</v>
      </c>
      <c r="E194" s="5">
        <v>4</v>
      </c>
      <c r="F194" t="s">
        <v>387</v>
      </c>
      <c r="G194" t="s">
        <v>388</v>
      </c>
      <c r="H194" s="5">
        <v>1</v>
      </c>
      <c r="N194" t="s">
        <v>392</v>
      </c>
      <c r="O194" t="s">
        <v>388</v>
      </c>
      <c r="P194" s="5">
        <v>12</v>
      </c>
      <c r="Q194" s="5">
        <v>144</v>
      </c>
      <c r="X194" s="5">
        <v>701</v>
      </c>
      <c r="Y194" s="5">
        <v>701</v>
      </c>
      <c r="Z194" s="5">
        <v>701</v>
      </c>
      <c r="AN194" s="5">
        <v>701</v>
      </c>
      <c r="AO194" s="5">
        <v>701</v>
      </c>
      <c r="AP194" s="5">
        <v>701</v>
      </c>
      <c r="BD194" s="5">
        <v>701</v>
      </c>
      <c r="BE194" s="5">
        <v>701</v>
      </c>
      <c r="BF194" s="5">
        <v>701</v>
      </c>
      <c r="BT194" s="5">
        <v>701</v>
      </c>
      <c r="BU194" s="5">
        <v>701</v>
      </c>
      <c r="CL194" s="5">
        <v>701</v>
      </c>
    </row>
    <row r="195" spans="1:93" ht="18.75" hidden="1" customHeight="1" x14ac:dyDescent="0.25">
      <c r="A195" t="s">
        <v>326</v>
      </c>
      <c r="B195" t="s">
        <v>390</v>
      </c>
      <c r="C195" t="s">
        <v>36</v>
      </c>
      <c r="D195" t="s">
        <v>391</v>
      </c>
      <c r="E195" s="5">
        <v>4</v>
      </c>
      <c r="F195" t="s">
        <v>270</v>
      </c>
      <c r="G195" t="s">
        <v>389</v>
      </c>
      <c r="I195" s="5">
        <v>1</v>
      </c>
      <c r="N195" t="s">
        <v>57</v>
      </c>
      <c r="O195" t="s">
        <v>389</v>
      </c>
      <c r="P195" s="5">
        <v>12</v>
      </c>
      <c r="Q195" s="5">
        <v>144</v>
      </c>
      <c r="AA195" s="5">
        <v>701</v>
      </c>
      <c r="AB195" s="5">
        <v>701</v>
      </c>
      <c r="AC195" s="5">
        <v>701</v>
      </c>
      <c r="AQ195" s="5">
        <v>701</v>
      </c>
      <c r="BG195" s="5">
        <v>701</v>
      </c>
      <c r="BH195" s="5">
        <v>701</v>
      </c>
      <c r="BI195" s="5">
        <v>701</v>
      </c>
      <c r="BX195" s="5">
        <v>701</v>
      </c>
      <c r="BY195" s="5">
        <v>701</v>
      </c>
      <c r="CM195" s="5">
        <v>701</v>
      </c>
      <c r="CN195" s="5">
        <v>701</v>
      </c>
      <c r="CO195" s="5">
        <v>701</v>
      </c>
    </row>
    <row r="196" spans="1:93" ht="18.75" hidden="1" customHeight="1" x14ac:dyDescent="0.25">
      <c r="A196" t="s">
        <v>326</v>
      </c>
      <c r="B196" t="s">
        <v>390</v>
      </c>
      <c r="C196" t="s">
        <v>36</v>
      </c>
      <c r="D196" t="s">
        <v>391</v>
      </c>
      <c r="E196" s="5">
        <v>4</v>
      </c>
      <c r="F196" t="s">
        <v>393</v>
      </c>
      <c r="G196" t="s">
        <v>394</v>
      </c>
      <c r="H196" s="5">
        <v>1</v>
      </c>
      <c r="I196" s="5">
        <v>1</v>
      </c>
      <c r="J196" s="5">
        <v>1</v>
      </c>
      <c r="K196" s="5">
        <v>1</v>
      </c>
      <c r="N196" t="s">
        <v>219</v>
      </c>
      <c r="O196" t="s">
        <v>394</v>
      </c>
      <c r="P196" s="5">
        <v>2</v>
      </c>
      <c r="Q196" s="5">
        <v>24</v>
      </c>
      <c r="CJ196" s="5">
        <v>703</v>
      </c>
      <c r="CK196" s="5">
        <v>703</v>
      </c>
    </row>
    <row r="197" spans="1:93" ht="18.75" hidden="1" customHeight="1" x14ac:dyDescent="0.25">
      <c r="A197" t="s">
        <v>326</v>
      </c>
      <c r="B197" t="s">
        <v>390</v>
      </c>
      <c r="C197" t="s">
        <v>36</v>
      </c>
      <c r="D197" t="s">
        <v>391</v>
      </c>
      <c r="E197" s="5">
        <v>4</v>
      </c>
      <c r="F197" t="s">
        <v>395</v>
      </c>
      <c r="G197" t="s">
        <v>396</v>
      </c>
      <c r="H197" s="5">
        <v>1</v>
      </c>
      <c r="I197" s="5">
        <v>1</v>
      </c>
      <c r="J197" s="5">
        <v>1</v>
      </c>
      <c r="K197" s="5">
        <v>1</v>
      </c>
      <c r="N197" t="s">
        <v>397</v>
      </c>
      <c r="O197" t="s">
        <v>396</v>
      </c>
      <c r="P197" s="5">
        <v>2</v>
      </c>
      <c r="Q197" s="5">
        <v>24</v>
      </c>
      <c r="BV197" s="5">
        <v>701</v>
      </c>
      <c r="BW197" s="5">
        <v>701</v>
      </c>
    </row>
    <row r="198" spans="1:93" ht="18.75" hidden="1" customHeight="1" x14ac:dyDescent="0.25">
      <c r="A198" t="s">
        <v>326</v>
      </c>
      <c r="B198" t="s">
        <v>390</v>
      </c>
      <c r="C198" t="s">
        <v>36</v>
      </c>
      <c r="D198" t="s">
        <v>391</v>
      </c>
      <c r="E198" s="5">
        <v>4</v>
      </c>
      <c r="F198" t="s">
        <v>220</v>
      </c>
      <c r="G198" t="s">
        <v>337</v>
      </c>
      <c r="K198" s="5">
        <v>1</v>
      </c>
      <c r="N198" t="s">
        <v>41</v>
      </c>
      <c r="O198" t="s">
        <v>337</v>
      </c>
      <c r="P198" s="5">
        <v>2</v>
      </c>
      <c r="Q198" s="5">
        <v>24</v>
      </c>
      <c r="AR198" s="5">
        <v>701</v>
      </c>
      <c r="AS198" s="5">
        <v>701</v>
      </c>
    </row>
    <row r="199" spans="1:93" ht="18.75" hidden="1" customHeight="1" x14ac:dyDescent="0.25">
      <c r="A199" t="s">
        <v>326</v>
      </c>
      <c r="B199" t="s">
        <v>398</v>
      </c>
      <c r="C199" t="s">
        <v>36</v>
      </c>
      <c r="D199" t="s">
        <v>391</v>
      </c>
      <c r="E199" s="5">
        <v>4</v>
      </c>
      <c r="F199" t="s">
        <v>270</v>
      </c>
      <c r="G199" t="s">
        <v>389</v>
      </c>
      <c r="I199" s="5">
        <v>1</v>
      </c>
      <c r="N199" t="s">
        <v>57</v>
      </c>
      <c r="O199" t="s">
        <v>389</v>
      </c>
      <c r="P199" s="5">
        <v>15</v>
      </c>
      <c r="Q199" s="5">
        <v>180</v>
      </c>
      <c r="X199" s="5">
        <v>705</v>
      </c>
      <c r="Y199" s="5">
        <v>705</v>
      </c>
      <c r="Z199" s="5">
        <v>705</v>
      </c>
      <c r="AN199" s="5">
        <v>705</v>
      </c>
      <c r="AO199" s="5">
        <v>705</v>
      </c>
      <c r="AP199" s="5">
        <v>705</v>
      </c>
      <c r="BD199" s="5">
        <v>705</v>
      </c>
      <c r="BE199" s="5">
        <v>705</v>
      </c>
      <c r="BF199" s="5">
        <v>705</v>
      </c>
      <c r="BT199" s="5">
        <v>705</v>
      </c>
      <c r="BU199" s="5">
        <v>705</v>
      </c>
      <c r="BV199" s="5">
        <v>705</v>
      </c>
      <c r="BW199" s="5">
        <v>705</v>
      </c>
      <c r="CJ199" s="5">
        <v>705</v>
      </c>
      <c r="CK199" s="5">
        <v>705</v>
      </c>
    </row>
    <row r="200" spans="1:93" ht="18.75" hidden="1" customHeight="1" x14ac:dyDescent="0.25">
      <c r="A200" t="s">
        <v>326</v>
      </c>
      <c r="B200" t="s">
        <v>398</v>
      </c>
      <c r="C200" t="s">
        <v>36</v>
      </c>
      <c r="D200" t="s">
        <v>391</v>
      </c>
      <c r="E200" s="5">
        <v>4</v>
      </c>
      <c r="F200" t="s">
        <v>387</v>
      </c>
      <c r="G200" t="s">
        <v>388</v>
      </c>
      <c r="H200" s="5">
        <v>1</v>
      </c>
      <c r="N200" t="s">
        <v>392</v>
      </c>
      <c r="O200" t="s">
        <v>388</v>
      </c>
      <c r="P200" s="5">
        <v>9</v>
      </c>
      <c r="Q200" s="5">
        <v>108</v>
      </c>
      <c r="AA200" s="5">
        <v>705</v>
      </c>
      <c r="AQ200" s="5">
        <v>705</v>
      </c>
      <c r="AR200" s="5">
        <v>705</v>
      </c>
      <c r="AS200" s="5">
        <v>705</v>
      </c>
      <c r="BG200" s="5">
        <v>705</v>
      </c>
      <c r="BH200" s="5">
        <v>705</v>
      </c>
      <c r="BI200" s="5">
        <v>705</v>
      </c>
      <c r="CN200" s="5">
        <v>705</v>
      </c>
      <c r="CO200" s="5">
        <v>705</v>
      </c>
    </row>
    <row r="201" spans="1:93" ht="18.75" hidden="1" customHeight="1" x14ac:dyDescent="0.25">
      <c r="A201" t="s">
        <v>326</v>
      </c>
      <c r="B201" t="s">
        <v>398</v>
      </c>
      <c r="C201" t="s">
        <v>36</v>
      </c>
      <c r="D201" t="s">
        <v>391</v>
      </c>
      <c r="E201" s="5">
        <v>4</v>
      </c>
      <c r="F201" t="s">
        <v>393</v>
      </c>
      <c r="G201" t="s">
        <v>394</v>
      </c>
      <c r="H201" s="5">
        <v>1</v>
      </c>
      <c r="I201" s="5">
        <v>1</v>
      </c>
      <c r="J201" s="5">
        <v>1</v>
      </c>
      <c r="K201" s="5">
        <v>1</v>
      </c>
      <c r="N201" t="s">
        <v>219</v>
      </c>
      <c r="O201" t="s">
        <v>394</v>
      </c>
      <c r="P201" s="5">
        <v>2</v>
      </c>
      <c r="Q201" s="5">
        <v>24</v>
      </c>
      <c r="CL201" s="5">
        <v>705</v>
      </c>
      <c r="CM201" s="5">
        <v>705</v>
      </c>
    </row>
    <row r="202" spans="1:93" ht="18.75" hidden="1" customHeight="1" x14ac:dyDescent="0.25">
      <c r="A202" t="s">
        <v>326</v>
      </c>
      <c r="B202" t="s">
        <v>398</v>
      </c>
      <c r="C202" t="s">
        <v>36</v>
      </c>
      <c r="D202" t="s">
        <v>391</v>
      </c>
      <c r="E202" s="5">
        <v>4</v>
      </c>
      <c r="F202" t="s">
        <v>395</v>
      </c>
      <c r="G202" t="s">
        <v>396</v>
      </c>
      <c r="H202" s="5">
        <v>1</v>
      </c>
      <c r="I202" s="5">
        <v>1</v>
      </c>
      <c r="J202" s="5">
        <v>1</v>
      </c>
      <c r="K202" s="5">
        <v>1</v>
      </c>
      <c r="N202" t="s">
        <v>397</v>
      </c>
      <c r="O202" t="s">
        <v>396</v>
      </c>
      <c r="P202" s="5">
        <v>2</v>
      </c>
      <c r="Q202" s="5">
        <v>24</v>
      </c>
      <c r="BX202" s="5">
        <v>705</v>
      </c>
      <c r="BY202" s="5">
        <v>705</v>
      </c>
    </row>
    <row r="203" spans="1:93" ht="18.75" hidden="1" customHeight="1" x14ac:dyDescent="0.25">
      <c r="A203" t="s">
        <v>326</v>
      </c>
      <c r="B203" t="s">
        <v>398</v>
      </c>
      <c r="C203" t="s">
        <v>36</v>
      </c>
      <c r="D203" t="s">
        <v>391</v>
      </c>
      <c r="E203" s="5">
        <v>4</v>
      </c>
      <c r="F203" t="s">
        <v>220</v>
      </c>
      <c r="G203" t="s">
        <v>337</v>
      </c>
      <c r="K203" s="5">
        <v>1</v>
      </c>
      <c r="N203" t="s">
        <v>89</v>
      </c>
      <c r="O203" t="s">
        <v>337</v>
      </c>
      <c r="P203" s="5">
        <v>2</v>
      </c>
      <c r="Q203" s="5">
        <v>24</v>
      </c>
      <c r="AB203" s="5">
        <v>705</v>
      </c>
      <c r="AC203" s="5">
        <v>705</v>
      </c>
    </row>
    <row r="204" spans="1:93" ht="18.75" hidden="1" customHeight="1" x14ac:dyDescent="0.25">
      <c r="A204" t="s">
        <v>326</v>
      </c>
      <c r="B204" t="s">
        <v>399</v>
      </c>
      <c r="C204" t="s">
        <v>36</v>
      </c>
      <c r="D204" t="s">
        <v>400</v>
      </c>
      <c r="E204" s="5">
        <v>4</v>
      </c>
      <c r="F204" t="s">
        <v>270</v>
      </c>
      <c r="G204" t="s">
        <v>389</v>
      </c>
      <c r="I204" s="5">
        <v>1</v>
      </c>
      <c r="N204" t="s">
        <v>11</v>
      </c>
      <c r="O204" t="s">
        <v>389</v>
      </c>
      <c r="P204" s="5">
        <v>12</v>
      </c>
      <c r="Q204" s="5">
        <v>144</v>
      </c>
      <c r="AN204" s="5">
        <v>805</v>
      </c>
      <c r="AO204" s="5">
        <v>805</v>
      </c>
      <c r="BD204" s="5">
        <v>805</v>
      </c>
      <c r="BE204" s="5">
        <v>805</v>
      </c>
      <c r="BF204" s="5">
        <v>805</v>
      </c>
      <c r="BT204" s="5">
        <v>805</v>
      </c>
      <c r="BU204" s="5">
        <v>805</v>
      </c>
      <c r="BV204" s="5">
        <v>805</v>
      </c>
      <c r="CJ204" s="5">
        <v>805</v>
      </c>
      <c r="CK204" s="5">
        <v>805</v>
      </c>
      <c r="CL204" s="5">
        <v>805</v>
      </c>
      <c r="CM204" s="5">
        <v>805</v>
      </c>
    </row>
    <row r="205" spans="1:93" ht="18.75" hidden="1" customHeight="1" x14ac:dyDescent="0.25">
      <c r="A205" t="s">
        <v>326</v>
      </c>
      <c r="B205" t="s">
        <v>399</v>
      </c>
      <c r="C205" t="s">
        <v>36</v>
      </c>
      <c r="D205" t="s">
        <v>400</v>
      </c>
      <c r="E205" s="5">
        <v>4</v>
      </c>
      <c r="F205" t="s">
        <v>387</v>
      </c>
      <c r="G205" t="s">
        <v>388</v>
      </c>
      <c r="H205" s="5">
        <v>1</v>
      </c>
      <c r="N205" t="s">
        <v>392</v>
      </c>
      <c r="O205" t="s">
        <v>388</v>
      </c>
      <c r="P205" s="5">
        <v>5</v>
      </c>
      <c r="Q205" s="5">
        <v>60</v>
      </c>
      <c r="AB205" s="5">
        <v>805</v>
      </c>
      <c r="AC205" s="5">
        <v>805</v>
      </c>
      <c r="BW205" s="5">
        <v>805</v>
      </c>
      <c r="BX205" s="5">
        <v>805</v>
      </c>
      <c r="BY205" s="5">
        <v>805</v>
      </c>
    </row>
    <row r="206" spans="1:93" ht="18.75" hidden="1" customHeight="1" x14ac:dyDescent="0.25">
      <c r="A206" t="s">
        <v>326</v>
      </c>
      <c r="B206" t="s">
        <v>399</v>
      </c>
      <c r="C206" t="s">
        <v>36</v>
      </c>
      <c r="D206" t="s">
        <v>400</v>
      </c>
      <c r="E206" s="5">
        <v>4</v>
      </c>
      <c r="F206" t="s">
        <v>387</v>
      </c>
      <c r="G206" t="s">
        <v>388</v>
      </c>
      <c r="H206" s="5">
        <v>1</v>
      </c>
      <c r="N206" t="s">
        <v>83</v>
      </c>
      <c r="O206" t="s">
        <v>388</v>
      </c>
      <c r="P206" s="5">
        <v>7</v>
      </c>
      <c r="Q206" s="5">
        <v>84</v>
      </c>
      <c r="AR206" s="5">
        <v>805</v>
      </c>
      <c r="AS206" s="5">
        <v>805</v>
      </c>
      <c r="BG206" s="5">
        <v>805</v>
      </c>
      <c r="BH206" s="5">
        <v>805</v>
      </c>
      <c r="BI206" s="5">
        <v>805</v>
      </c>
      <c r="CN206" s="5">
        <v>805</v>
      </c>
      <c r="CO206" s="5">
        <v>805</v>
      </c>
    </row>
    <row r="207" spans="1:93" ht="18.75" hidden="1" customHeight="1" x14ac:dyDescent="0.25">
      <c r="A207" t="s">
        <v>326</v>
      </c>
      <c r="B207" t="s">
        <v>399</v>
      </c>
      <c r="C207" t="s">
        <v>36</v>
      </c>
      <c r="D207" t="s">
        <v>400</v>
      </c>
      <c r="E207" s="5">
        <v>4</v>
      </c>
      <c r="F207" t="s">
        <v>380</v>
      </c>
      <c r="G207" t="s">
        <v>381</v>
      </c>
      <c r="H207" s="5">
        <v>1</v>
      </c>
      <c r="I207" s="5">
        <v>1</v>
      </c>
      <c r="J207" s="5">
        <v>1</v>
      </c>
      <c r="K207" s="5">
        <v>1</v>
      </c>
      <c r="N207" t="s">
        <v>45</v>
      </c>
      <c r="O207" t="s">
        <v>381</v>
      </c>
      <c r="P207" s="5">
        <v>2</v>
      </c>
      <c r="Q207" s="5">
        <v>24</v>
      </c>
      <c r="X207" s="5">
        <v>805</v>
      </c>
      <c r="Y207" s="5">
        <v>805</v>
      </c>
    </row>
    <row r="208" spans="1:93" ht="18.75" hidden="1" customHeight="1" x14ac:dyDescent="0.25">
      <c r="A208" t="s">
        <v>326</v>
      </c>
      <c r="B208" t="s">
        <v>399</v>
      </c>
      <c r="C208" t="s">
        <v>36</v>
      </c>
      <c r="D208" t="s">
        <v>400</v>
      </c>
      <c r="E208" s="5">
        <v>4</v>
      </c>
      <c r="F208" t="s">
        <v>258</v>
      </c>
      <c r="G208" t="s">
        <v>382</v>
      </c>
      <c r="H208" s="5">
        <v>1</v>
      </c>
      <c r="I208" s="5">
        <v>1</v>
      </c>
      <c r="J208" s="5">
        <v>1</v>
      </c>
      <c r="K208" s="5">
        <v>1</v>
      </c>
      <c r="N208" t="s">
        <v>61</v>
      </c>
      <c r="O208" t="s">
        <v>382</v>
      </c>
      <c r="P208" s="5">
        <v>2</v>
      </c>
      <c r="Q208" s="5">
        <v>24</v>
      </c>
      <c r="AP208" s="5">
        <v>805</v>
      </c>
      <c r="AQ208" s="5">
        <v>805</v>
      </c>
    </row>
    <row r="209" spans="1:102" ht="18.75" hidden="1" customHeight="1" x14ac:dyDescent="0.25">
      <c r="A209" t="s">
        <v>326</v>
      </c>
      <c r="B209" t="s">
        <v>399</v>
      </c>
      <c r="C209" t="s">
        <v>36</v>
      </c>
      <c r="D209" t="s">
        <v>400</v>
      </c>
      <c r="E209" s="5">
        <v>4</v>
      </c>
      <c r="F209" t="s">
        <v>220</v>
      </c>
      <c r="G209" t="s">
        <v>337</v>
      </c>
      <c r="K209" s="5">
        <v>1</v>
      </c>
      <c r="N209" t="s">
        <v>63</v>
      </c>
      <c r="O209" t="s">
        <v>337</v>
      </c>
      <c r="P209" s="5">
        <v>2</v>
      </c>
      <c r="Q209" s="5">
        <v>24</v>
      </c>
      <c r="Z209" s="5">
        <v>805</v>
      </c>
      <c r="AA209" s="5">
        <v>805</v>
      </c>
    </row>
    <row r="210" spans="1:102" ht="18.75" hidden="1" customHeight="1" x14ac:dyDescent="0.25">
      <c r="A210" t="s">
        <v>326</v>
      </c>
      <c r="B210" t="s">
        <v>401</v>
      </c>
      <c r="C210" t="s">
        <v>36</v>
      </c>
      <c r="D210" t="s">
        <v>402</v>
      </c>
      <c r="E210" s="5">
        <v>3</v>
      </c>
      <c r="F210" t="s">
        <v>266</v>
      </c>
      <c r="G210" t="s">
        <v>403</v>
      </c>
      <c r="I210" s="5">
        <v>1</v>
      </c>
      <c r="N210" t="s">
        <v>98</v>
      </c>
      <c r="O210" t="s">
        <v>403</v>
      </c>
      <c r="P210" s="5">
        <v>8</v>
      </c>
      <c r="Q210" s="5">
        <v>96</v>
      </c>
      <c r="R210" s="5">
        <v>703</v>
      </c>
      <c r="S210" s="5">
        <v>703</v>
      </c>
      <c r="AX210" s="5">
        <v>703</v>
      </c>
      <c r="AY210" s="5">
        <v>703</v>
      </c>
      <c r="BN210" s="5">
        <v>703</v>
      </c>
      <c r="BO210" s="5">
        <v>703</v>
      </c>
      <c r="CD210" s="5">
        <v>703</v>
      </c>
      <c r="CE210" s="5">
        <v>703</v>
      </c>
    </row>
    <row r="211" spans="1:102" ht="18.75" hidden="1" customHeight="1" x14ac:dyDescent="0.25">
      <c r="A211" t="s">
        <v>326</v>
      </c>
      <c r="B211" t="s">
        <v>401</v>
      </c>
      <c r="C211" t="s">
        <v>36</v>
      </c>
      <c r="D211" t="s">
        <v>402</v>
      </c>
      <c r="E211" s="5">
        <v>3</v>
      </c>
      <c r="F211" t="s">
        <v>264</v>
      </c>
      <c r="G211" t="s">
        <v>404</v>
      </c>
      <c r="K211" s="5">
        <v>1</v>
      </c>
      <c r="N211" t="s">
        <v>51</v>
      </c>
      <c r="O211" t="s">
        <v>404</v>
      </c>
      <c r="P211" s="5">
        <v>4</v>
      </c>
      <c r="Q211" s="5">
        <v>48</v>
      </c>
      <c r="T211" s="5">
        <v>703</v>
      </c>
      <c r="AJ211" s="5">
        <v>703</v>
      </c>
      <c r="AZ211" s="5">
        <v>703</v>
      </c>
      <c r="CF211" s="5">
        <v>703</v>
      </c>
    </row>
    <row r="212" spans="1:102" ht="18.75" hidden="1" customHeight="1" x14ac:dyDescent="0.25">
      <c r="A212" t="s">
        <v>326</v>
      </c>
      <c r="B212" t="s">
        <v>401</v>
      </c>
      <c r="C212" t="s">
        <v>36</v>
      </c>
      <c r="D212" t="s">
        <v>402</v>
      </c>
      <c r="E212" s="5">
        <v>3</v>
      </c>
      <c r="F212" t="s">
        <v>226</v>
      </c>
      <c r="G212" t="s">
        <v>405</v>
      </c>
      <c r="H212" s="5">
        <v>1</v>
      </c>
      <c r="I212" s="5">
        <v>1</v>
      </c>
      <c r="N212" t="s">
        <v>80</v>
      </c>
      <c r="O212" t="s">
        <v>405</v>
      </c>
      <c r="P212" s="5">
        <v>12</v>
      </c>
      <c r="Q212" s="5">
        <v>144</v>
      </c>
      <c r="U212" s="5">
        <v>703</v>
      </c>
      <c r="V212" s="5">
        <v>703</v>
      </c>
      <c r="W212" s="5">
        <v>703</v>
      </c>
      <c r="AK212" s="5">
        <v>703</v>
      </c>
      <c r="BA212" s="5">
        <v>703</v>
      </c>
      <c r="BB212" s="5">
        <v>703</v>
      </c>
      <c r="BC212" s="5">
        <v>703</v>
      </c>
      <c r="BR212" s="5">
        <v>703</v>
      </c>
      <c r="BS212" s="5">
        <v>703</v>
      </c>
      <c r="CG212" s="5">
        <v>703</v>
      </c>
      <c r="CH212" s="5">
        <v>703</v>
      </c>
      <c r="CI212" s="5">
        <v>703</v>
      </c>
    </row>
    <row r="213" spans="1:102" ht="18.75" hidden="1" customHeight="1" x14ac:dyDescent="0.25">
      <c r="A213" t="s">
        <v>326</v>
      </c>
      <c r="B213" t="s">
        <v>401</v>
      </c>
      <c r="C213" t="s">
        <v>36</v>
      </c>
      <c r="D213" t="s">
        <v>402</v>
      </c>
      <c r="E213" s="5">
        <v>3</v>
      </c>
      <c r="F213" t="s">
        <v>254</v>
      </c>
      <c r="G213" t="s">
        <v>406</v>
      </c>
      <c r="H213" s="5">
        <v>1</v>
      </c>
      <c r="I213" s="5">
        <v>1</v>
      </c>
      <c r="J213" s="5">
        <v>1</v>
      </c>
      <c r="K213" s="5">
        <v>1</v>
      </c>
      <c r="N213" t="s">
        <v>32</v>
      </c>
      <c r="O213" t="s">
        <v>406</v>
      </c>
      <c r="P213" s="5">
        <v>2</v>
      </c>
      <c r="Q213" s="5">
        <v>24</v>
      </c>
      <c r="AH213" s="5">
        <v>703</v>
      </c>
      <c r="AI213" s="5">
        <v>703</v>
      </c>
    </row>
    <row r="214" spans="1:102" ht="18.75" hidden="1" customHeight="1" x14ac:dyDescent="0.25">
      <c r="A214" t="s">
        <v>326</v>
      </c>
      <c r="B214" t="s">
        <v>401</v>
      </c>
      <c r="C214" t="s">
        <v>36</v>
      </c>
      <c r="D214" t="s">
        <v>402</v>
      </c>
      <c r="E214" s="5">
        <v>3</v>
      </c>
      <c r="F214" t="s">
        <v>395</v>
      </c>
      <c r="G214" t="s">
        <v>396</v>
      </c>
      <c r="H214" s="5">
        <v>1</v>
      </c>
      <c r="I214" s="5">
        <v>1</v>
      </c>
      <c r="J214" s="5">
        <v>1</v>
      </c>
      <c r="K214" s="5">
        <v>1</v>
      </c>
      <c r="N214" t="s">
        <v>397</v>
      </c>
      <c r="O214" t="s">
        <v>396</v>
      </c>
      <c r="P214" s="5">
        <v>2</v>
      </c>
      <c r="Q214" s="5">
        <v>24</v>
      </c>
      <c r="AL214" s="5">
        <v>703</v>
      </c>
      <c r="AM214" s="5">
        <v>703</v>
      </c>
    </row>
    <row r="215" spans="1:102" ht="18.75" hidden="1" customHeight="1" x14ac:dyDescent="0.25">
      <c r="A215" t="s">
        <v>326</v>
      </c>
      <c r="B215" t="s">
        <v>401</v>
      </c>
      <c r="C215" t="s">
        <v>36</v>
      </c>
      <c r="D215" t="s">
        <v>402</v>
      </c>
      <c r="E215" s="5">
        <v>3</v>
      </c>
      <c r="F215" t="s">
        <v>220</v>
      </c>
      <c r="G215" t="s">
        <v>337</v>
      </c>
      <c r="J215" s="5">
        <v>1</v>
      </c>
      <c r="N215" t="s">
        <v>63</v>
      </c>
      <c r="O215" t="s">
        <v>337</v>
      </c>
      <c r="P215" s="5">
        <v>2</v>
      </c>
      <c r="Q215" s="5">
        <v>24</v>
      </c>
      <c r="BP215" s="5">
        <v>703</v>
      </c>
      <c r="BQ215" s="5">
        <v>703</v>
      </c>
    </row>
    <row r="216" spans="1:102" ht="18.75" hidden="1" customHeight="1" x14ac:dyDescent="0.25">
      <c r="A216" t="s">
        <v>326</v>
      </c>
      <c r="B216" t="s">
        <v>407</v>
      </c>
      <c r="C216" t="s">
        <v>36</v>
      </c>
      <c r="D216" t="s">
        <v>408</v>
      </c>
      <c r="E216" s="5">
        <v>3</v>
      </c>
      <c r="F216" t="s">
        <v>264</v>
      </c>
      <c r="G216" t="s">
        <v>404</v>
      </c>
      <c r="K216" s="5">
        <v>1</v>
      </c>
      <c r="N216" t="s">
        <v>11</v>
      </c>
      <c r="O216" t="s">
        <v>404</v>
      </c>
      <c r="P216" s="5">
        <v>4</v>
      </c>
      <c r="Q216" s="5">
        <v>48</v>
      </c>
      <c r="X216" s="5">
        <v>803</v>
      </c>
      <c r="Y216" s="5">
        <v>803</v>
      </c>
      <c r="Z216" s="5">
        <v>803</v>
      </c>
      <c r="AP216" s="5">
        <v>803</v>
      </c>
    </row>
    <row r="217" spans="1:102" ht="18.75" hidden="1" customHeight="1" x14ac:dyDescent="0.25">
      <c r="A217" t="s">
        <v>326</v>
      </c>
      <c r="B217" t="s">
        <v>407</v>
      </c>
      <c r="C217" t="s">
        <v>36</v>
      </c>
      <c r="D217" t="s">
        <v>408</v>
      </c>
      <c r="E217" s="5">
        <v>3</v>
      </c>
      <c r="F217" t="s">
        <v>264</v>
      </c>
      <c r="G217" t="s">
        <v>404</v>
      </c>
      <c r="K217" s="5">
        <v>1</v>
      </c>
      <c r="N217" t="s">
        <v>57</v>
      </c>
      <c r="O217" t="s">
        <v>404</v>
      </c>
      <c r="P217" s="5">
        <v>1</v>
      </c>
      <c r="Q217" s="5">
        <v>12</v>
      </c>
      <c r="CL217" s="5">
        <v>803</v>
      </c>
    </row>
    <row r="218" spans="1:102" ht="18.75" hidden="1" customHeight="1" x14ac:dyDescent="0.25">
      <c r="A218" t="s">
        <v>326</v>
      </c>
      <c r="B218" t="s">
        <v>407</v>
      </c>
      <c r="C218" t="s">
        <v>36</v>
      </c>
      <c r="D218" t="s">
        <v>408</v>
      </c>
      <c r="E218" s="5">
        <v>3</v>
      </c>
      <c r="F218" t="s">
        <v>266</v>
      </c>
      <c r="G218" t="s">
        <v>403</v>
      </c>
      <c r="I218" s="5">
        <v>1</v>
      </c>
      <c r="N218" t="s">
        <v>356</v>
      </c>
      <c r="O218" t="s">
        <v>403</v>
      </c>
      <c r="P218" s="5">
        <v>8</v>
      </c>
      <c r="Q218" s="5">
        <v>96</v>
      </c>
      <c r="AN218" s="5">
        <v>803</v>
      </c>
      <c r="AO218" s="5">
        <v>803</v>
      </c>
      <c r="BD218" s="5">
        <v>803</v>
      </c>
      <c r="BE218" s="5">
        <v>803</v>
      </c>
      <c r="BT218" s="5">
        <v>803</v>
      </c>
      <c r="BU218" s="5">
        <v>803</v>
      </c>
      <c r="BV218" s="5">
        <v>803</v>
      </c>
      <c r="BW218" s="5">
        <v>803</v>
      </c>
    </row>
    <row r="219" spans="1:102" ht="18.75" hidden="1" customHeight="1" x14ac:dyDescent="0.25">
      <c r="A219" t="s">
        <v>326</v>
      </c>
      <c r="B219" t="s">
        <v>407</v>
      </c>
      <c r="C219" t="s">
        <v>36</v>
      </c>
      <c r="D219" t="s">
        <v>408</v>
      </c>
      <c r="E219" s="5">
        <v>3</v>
      </c>
      <c r="F219" t="s">
        <v>226</v>
      </c>
      <c r="G219" t="s">
        <v>405</v>
      </c>
      <c r="H219" s="5">
        <v>1</v>
      </c>
      <c r="I219" s="5">
        <v>1</v>
      </c>
      <c r="N219" t="s">
        <v>347</v>
      </c>
      <c r="O219" t="s">
        <v>405</v>
      </c>
      <c r="P219" s="5">
        <v>11</v>
      </c>
      <c r="Q219" s="5">
        <v>132</v>
      </c>
      <c r="AA219" s="5">
        <v>803</v>
      </c>
      <c r="AB219" s="5">
        <v>803</v>
      </c>
      <c r="AC219" s="5">
        <v>803</v>
      </c>
      <c r="AQ219" s="5">
        <v>803</v>
      </c>
      <c r="BH219" s="5">
        <v>803</v>
      </c>
      <c r="BI219" s="5">
        <v>803</v>
      </c>
      <c r="BX219" s="5">
        <v>803</v>
      </c>
      <c r="BY219" s="5">
        <v>803</v>
      </c>
      <c r="CM219" s="5">
        <v>803</v>
      </c>
      <c r="CN219" s="5">
        <v>803</v>
      </c>
      <c r="CO219" s="5">
        <v>803</v>
      </c>
    </row>
    <row r="220" spans="1:102" ht="18.75" hidden="1" customHeight="1" x14ac:dyDescent="0.25">
      <c r="A220" t="s">
        <v>326</v>
      </c>
      <c r="B220" t="s">
        <v>407</v>
      </c>
      <c r="C220" t="s">
        <v>36</v>
      </c>
      <c r="D220" t="s">
        <v>408</v>
      </c>
      <c r="E220" s="5">
        <v>3</v>
      </c>
      <c r="F220" t="s">
        <v>254</v>
      </c>
      <c r="G220" t="s">
        <v>406</v>
      </c>
      <c r="H220" s="5">
        <v>1</v>
      </c>
      <c r="I220" s="5">
        <v>1</v>
      </c>
      <c r="J220" s="5">
        <v>1</v>
      </c>
      <c r="K220" s="5">
        <v>1</v>
      </c>
      <c r="N220" t="s">
        <v>32</v>
      </c>
      <c r="O220" t="s">
        <v>406</v>
      </c>
      <c r="P220" s="5">
        <v>2</v>
      </c>
      <c r="Q220" s="5">
        <v>24</v>
      </c>
      <c r="CJ220" s="5">
        <v>803</v>
      </c>
      <c r="CK220" s="5">
        <v>803</v>
      </c>
    </row>
    <row r="221" spans="1:102" ht="18.75" hidden="1" customHeight="1" x14ac:dyDescent="0.25">
      <c r="A221" t="s">
        <v>326</v>
      </c>
      <c r="B221" t="s">
        <v>407</v>
      </c>
      <c r="C221" t="s">
        <v>36</v>
      </c>
      <c r="D221" t="s">
        <v>408</v>
      </c>
      <c r="E221" s="5">
        <v>3</v>
      </c>
      <c r="F221" t="s">
        <v>220</v>
      </c>
      <c r="G221" t="s">
        <v>337</v>
      </c>
      <c r="J221" s="5">
        <v>1</v>
      </c>
      <c r="N221" t="s">
        <v>41</v>
      </c>
      <c r="O221" t="s">
        <v>337</v>
      </c>
      <c r="P221" s="5">
        <v>2</v>
      </c>
      <c r="Q221" s="5">
        <v>24</v>
      </c>
      <c r="BF221" s="5">
        <v>803</v>
      </c>
      <c r="BG221" s="5">
        <v>803</v>
      </c>
    </row>
    <row r="222" spans="1:102" ht="18.75" hidden="1" customHeight="1" x14ac:dyDescent="0.25">
      <c r="A222" t="s">
        <v>326</v>
      </c>
      <c r="B222" t="s">
        <v>407</v>
      </c>
      <c r="C222" t="s">
        <v>36</v>
      </c>
      <c r="D222" t="s">
        <v>408</v>
      </c>
      <c r="E222" s="5">
        <v>3</v>
      </c>
      <c r="F222" t="s">
        <v>222</v>
      </c>
      <c r="G222" t="s">
        <v>409</v>
      </c>
      <c r="H222" s="5">
        <v>1</v>
      </c>
      <c r="I222" s="5">
        <v>1</v>
      </c>
      <c r="J222" s="5">
        <v>1</v>
      </c>
      <c r="K222" s="5">
        <v>1</v>
      </c>
      <c r="N222" t="s">
        <v>410</v>
      </c>
      <c r="O222" t="s">
        <v>409</v>
      </c>
      <c r="P222" s="5">
        <v>2</v>
      </c>
      <c r="Q222" s="5">
        <v>24</v>
      </c>
      <c r="AR222" s="5">
        <v>803</v>
      </c>
      <c r="AS222" s="5">
        <v>803</v>
      </c>
    </row>
    <row r="223" spans="1:102" ht="18.75" hidden="1" customHeight="1" x14ac:dyDescent="0.25">
      <c r="A223" t="s">
        <v>326</v>
      </c>
      <c r="B223" t="s">
        <v>411</v>
      </c>
      <c r="C223" t="s">
        <v>50</v>
      </c>
      <c r="D223" t="s">
        <v>412</v>
      </c>
      <c r="E223" s="5">
        <v>3</v>
      </c>
      <c r="F223" t="s">
        <v>413</v>
      </c>
      <c r="G223" t="s">
        <v>414</v>
      </c>
      <c r="I223" s="5">
        <v>1</v>
      </c>
      <c r="N223" t="s">
        <v>67</v>
      </c>
      <c r="O223" t="s">
        <v>414</v>
      </c>
      <c r="P223" s="5">
        <v>6</v>
      </c>
      <c r="Q223" s="5">
        <v>72</v>
      </c>
      <c r="AD223" s="5">
        <v>802</v>
      </c>
      <c r="AE223" s="5">
        <v>802</v>
      </c>
      <c r="BZ223" s="5">
        <v>802</v>
      </c>
      <c r="CA223" s="5">
        <v>802</v>
      </c>
      <c r="CW223" s="5">
        <v>802</v>
      </c>
      <c r="CX223" s="5">
        <v>802</v>
      </c>
    </row>
    <row r="224" spans="1:102" ht="18.75" hidden="1" customHeight="1" x14ac:dyDescent="0.25">
      <c r="A224" t="s">
        <v>326</v>
      </c>
      <c r="B224" t="s">
        <v>411</v>
      </c>
      <c r="C224" t="s">
        <v>50</v>
      </c>
      <c r="D224" t="s">
        <v>412</v>
      </c>
      <c r="E224" s="5">
        <v>3</v>
      </c>
      <c r="F224" t="s">
        <v>415</v>
      </c>
      <c r="G224" t="s">
        <v>416</v>
      </c>
      <c r="I224" s="5">
        <v>1</v>
      </c>
      <c r="N224" t="s">
        <v>67</v>
      </c>
      <c r="O224" t="s">
        <v>416</v>
      </c>
      <c r="P224" s="5">
        <v>2</v>
      </c>
      <c r="Q224" s="5">
        <v>24</v>
      </c>
      <c r="BJ224" s="5">
        <v>802</v>
      </c>
      <c r="BK224" s="5">
        <v>802</v>
      </c>
    </row>
    <row r="225" spans="1:104" ht="18.75" hidden="1" customHeight="1" x14ac:dyDescent="0.25">
      <c r="A225" t="s">
        <v>326</v>
      </c>
      <c r="B225" t="s">
        <v>411</v>
      </c>
      <c r="C225" t="s">
        <v>50</v>
      </c>
      <c r="D225" t="s">
        <v>412</v>
      </c>
      <c r="E225" s="5">
        <v>3</v>
      </c>
      <c r="F225" t="s">
        <v>417</v>
      </c>
      <c r="G225" t="s">
        <v>418</v>
      </c>
      <c r="I225" s="5">
        <v>1</v>
      </c>
      <c r="N225" t="s">
        <v>67</v>
      </c>
      <c r="O225" t="s">
        <v>419</v>
      </c>
      <c r="P225" s="5">
        <v>4</v>
      </c>
      <c r="Q225" s="5">
        <v>48</v>
      </c>
      <c r="AT225" s="5">
        <v>802</v>
      </c>
      <c r="AU225" s="5">
        <v>802</v>
      </c>
      <c r="CP225" s="5">
        <v>802</v>
      </c>
      <c r="CQ225" s="5">
        <v>802</v>
      </c>
    </row>
    <row r="226" spans="1:104" ht="18.75" hidden="1" customHeight="1" x14ac:dyDescent="0.25">
      <c r="A226" t="s">
        <v>326</v>
      </c>
      <c r="B226" t="s">
        <v>411</v>
      </c>
      <c r="C226" t="s">
        <v>50</v>
      </c>
      <c r="D226" t="s">
        <v>412</v>
      </c>
      <c r="E226" s="5">
        <v>3</v>
      </c>
      <c r="F226" t="s">
        <v>420</v>
      </c>
      <c r="G226" t="s">
        <v>421</v>
      </c>
      <c r="J226" s="5">
        <v>1</v>
      </c>
      <c r="N226" t="s">
        <v>67</v>
      </c>
      <c r="O226" t="s">
        <v>421</v>
      </c>
      <c r="P226" s="5">
        <v>10</v>
      </c>
      <c r="Q226" s="5">
        <v>120</v>
      </c>
      <c r="AF226" s="5">
        <v>802</v>
      </c>
      <c r="AG226" s="5">
        <v>802</v>
      </c>
      <c r="AV226" s="5">
        <v>802</v>
      </c>
      <c r="AW226" s="5">
        <v>802</v>
      </c>
      <c r="BL226" s="5">
        <v>802</v>
      </c>
      <c r="BM226" s="5">
        <v>802</v>
      </c>
      <c r="CB226" s="5">
        <v>802</v>
      </c>
      <c r="CC226" s="5">
        <v>802</v>
      </c>
      <c r="CR226" s="5">
        <v>802</v>
      </c>
      <c r="CS226" s="5">
        <v>802</v>
      </c>
    </row>
    <row r="227" spans="1:104" ht="18.75" hidden="1" customHeight="1" x14ac:dyDescent="0.25">
      <c r="A227" t="s">
        <v>326</v>
      </c>
      <c r="B227" t="s">
        <v>411</v>
      </c>
      <c r="C227" t="s">
        <v>50</v>
      </c>
      <c r="D227" t="s">
        <v>412</v>
      </c>
      <c r="E227" s="5">
        <v>3</v>
      </c>
      <c r="F227" t="s">
        <v>422</v>
      </c>
      <c r="G227" t="s">
        <v>423</v>
      </c>
      <c r="J227" s="5">
        <v>1</v>
      </c>
      <c r="N227" t="s">
        <v>67</v>
      </c>
      <c r="O227" t="s">
        <v>423</v>
      </c>
      <c r="P227" s="5">
        <v>2</v>
      </c>
      <c r="Q227" s="5">
        <v>24</v>
      </c>
      <c r="CY227" s="5">
        <v>802</v>
      </c>
      <c r="CZ227" s="5">
        <v>802</v>
      </c>
    </row>
    <row r="228" spans="1:104" ht="18.75" hidden="1" customHeight="1" x14ac:dyDescent="0.25">
      <c r="A228" t="s">
        <v>326</v>
      </c>
      <c r="B228" t="s">
        <v>424</v>
      </c>
      <c r="C228" t="s">
        <v>50</v>
      </c>
      <c r="D228" t="s">
        <v>425</v>
      </c>
      <c r="E228" s="5">
        <v>1</v>
      </c>
      <c r="F228" t="s">
        <v>417</v>
      </c>
      <c r="G228" t="s">
        <v>418</v>
      </c>
      <c r="I228" s="5">
        <v>1</v>
      </c>
      <c r="N228" t="s">
        <v>3</v>
      </c>
      <c r="O228" t="s">
        <v>426</v>
      </c>
      <c r="P228" s="5">
        <v>10</v>
      </c>
      <c r="Q228" s="5">
        <v>120</v>
      </c>
      <c r="R228" s="5">
        <v>803</v>
      </c>
      <c r="S228" s="5">
        <v>803</v>
      </c>
      <c r="AH228" s="5">
        <v>803</v>
      </c>
      <c r="AI228" s="5">
        <v>803</v>
      </c>
      <c r="AX228" s="5">
        <v>803</v>
      </c>
      <c r="AY228" s="5">
        <v>803</v>
      </c>
      <c r="BN228" s="5">
        <v>803</v>
      </c>
      <c r="BO228" s="5">
        <v>803</v>
      </c>
      <c r="CD228" s="5">
        <v>803</v>
      </c>
      <c r="CE228" s="5">
        <v>803</v>
      </c>
    </row>
    <row r="229" spans="1:104" ht="18.75" hidden="1" customHeight="1" x14ac:dyDescent="0.25">
      <c r="A229" t="s">
        <v>326</v>
      </c>
      <c r="B229" t="s">
        <v>424</v>
      </c>
      <c r="C229" t="s">
        <v>50</v>
      </c>
      <c r="D229" t="s">
        <v>425</v>
      </c>
      <c r="E229" s="5">
        <v>1</v>
      </c>
      <c r="F229" t="s">
        <v>415</v>
      </c>
      <c r="G229" t="s">
        <v>416</v>
      </c>
      <c r="I229" s="5">
        <v>1</v>
      </c>
      <c r="N229" t="s">
        <v>3</v>
      </c>
      <c r="O229" t="s">
        <v>416</v>
      </c>
      <c r="P229" s="5">
        <v>4</v>
      </c>
      <c r="Q229" s="5">
        <v>48</v>
      </c>
      <c r="T229" s="5">
        <v>803</v>
      </c>
      <c r="U229" s="5">
        <v>803</v>
      </c>
      <c r="V229" s="5">
        <v>803</v>
      </c>
      <c r="W229" s="5">
        <v>803</v>
      </c>
    </row>
    <row r="230" spans="1:104" ht="18.75" hidden="1" customHeight="1" x14ac:dyDescent="0.25">
      <c r="A230" t="s">
        <v>326</v>
      </c>
      <c r="B230" t="s">
        <v>424</v>
      </c>
      <c r="C230" t="s">
        <v>50</v>
      </c>
      <c r="D230" t="s">
        <v>425</v>
      </c>
      <c r="E230" s="5">
        <v>1</v>
      </c>
      <c r="F230" t="s">
        <v>413</v>
      </c>
      <c r="G230" t="s">
        <v>414</v>
      </c>
      <c r="I230" s="5">
        <v>1</v>
      </c>
      <c r="N230" t="s">
        <v>344</v>
      </c>
      <c r="O230" t="s">
        <v>414</v>
      </c>
      <c r="P230" s="5">
        <v>8</v>
      </c>
      <c r="Q230" s="5">
        <v>96</v>
      </c>
      <c r="AL230" s="5">
        <v>803</v>
      </c>
      <c r="AM230" s="5">
        <v>803</v>
      </c>
      <c r="BB230" s="5">
        <v>803</v>
      </c>
      <c r="BC230" s="5">
        <v>803</v>
      </c>
      <c r="BR230" s="5">
        <v>803</v>
      </c>
      <c r="BS230" s="5">
        <v>803</v>
      </c>
      <c r="CH230" s="5">
        <v>803</v>
      </c>
      <c r="CI230" s="5">
        <v>803</v>
      </c>
    </row>
    <row r="231" spans="1:104" ht="18.75" hidden="1" customHeight="1" x14ac:dyDescent="0.25">
      <c r="A231" t="s">
        <v>326</v>
      </c>
      <c r="B231" t="s">
        <v>424</v>
      </c>
      <c r="C231" t="s">
        <v>50</v>
      </c>
      <c r="D231" t="s">
        <v>425</v>
      </c>
      <c r="E231" s="5">
        <v>1</v>
      </c>
      <c r="F231" t="s">
        <v>222</v>
      </c>
      <c r="G231" t="s">
        <v>409</v>
      </c>
      <c r="H231" s="5">
        <v>1</v>
      </c>
      <c r="I231" s="5">
        <v>1</v>
      </c>
      <c r="J231" s="5">
        <v>1</v>
      </c>
      <c r="K231" s="5">
        <v>1</v>
      </c>
      <c r="N231" t="s">
        <v>410</v>
      </c>
      <c r="O231" t="s">
        <v>409</v>
      </c>
      <c r="P231" s="5">
        <v>2</v>
      </c>
      <c r="Q231" s="5">
        <v>24</v>
      </c>
      <c r="AJ231" s="5">
        <v>803</v>
      </c>
      <c r="AK231" s="5">
        <v>803</v>
      </c>
    </row>
    <row r="232" spans="1:104" ht="18.75" hidden="1" customHeight="1" x14ac:dyDescent="0.25">
      <c r="A232" t="s">
        <v>326</v>
      </c>
      <c r="B232" t="s">
        <v>424</v>
      </c>
      <c r="C232" t="s">
        <v>50</v>
      </c>
      <c r="D232" t="s">
        <v>425</v>
      </c>
      <c r="E232" s="5">
        <v>1</v>
      </c>
      <c r="F232" t="s">
        <v>393</v>
      </c>
      <c r="G232" t="s">
        <v>394</v>
      </c>
      <c r="H232" s="5">
        <v>1</v>
      </c>
      <c r="I232" s="5">
        <v>1</v>
      </c>
      <c r="J232" s="5">
        <v>1</v>
      </c>
      <c r="K232" s="5">
        <v>1</v>
      </c>
      <c r="N232" t="s">
        <v>219</v>
      </c>
      <c r="O232" t="s">
        <v>394</v>
      </c>
      <c r="P232" s="5">
        <v>2</v>
      </c>
      <c r="Q232" s="5">
        <v>24</v>
      </c>
      <c r="AZ232" s="5">
        <v>803</v>
      </c>
      <c r="BA232" s="5">
        <v>803</v>
      </c>
    </row>
    <row r="233" spans="1:104" ht="18.75" hidden="1" customHeight="1" x14ac:dyDescent="0.25">
      <c r="A233" t="s">
        <v>326</v>
      </c>
      <c r="B233" t="s">
        <v>424</v>
      </c>
      <c r="C233" t="s">
        <v>50</v>
      </c>
      <c r="D233" t="s">
        <v>425</v>
      </c>
      <c r="E233" s="5">
        <v>1</v>
      </c>
      <c r="F233" t="s">
        <v>395</v>
      </c>
      <c r="G233" t="s">
        <v>396</v>
      </c>
      <c r="H233" s="5">
        <v>1</v>
      </c>
      <c r="I233" s="5">
        <v>1</v>
      </c>
      <c r="J233" s="5">
        <v>1</v>
      </c>
      <c r="K233" s="5">
        <v>1</v>
      </c>
      <c r="N233" t="s">
        <v>397</v>
      </c>
      <c r="O233" t="s">
        <v>396</v>
      </c>
      <c r="P233" s="5">
        <v>2</v>
      </c>
      <c r="Q233" s="5">
        <v>24</v>
      </c>
      <c r="BP233" s="5">
        <v>803</v>
      </c>
      <c r="BQ233" s="5">
        <v>803</v>
      </c>
    </row>
    <row r="234" spans="1:104" ht="18.75" hidden="1" customHeight="1" x14ac:dyDescent="0.25">
      <c r="A234" t="s">
        <v>326</v>
      </c>
      <c r="B234" t="s">
        <v>424</v>
      </c>
      <c r="C234" t="s">
        <v>50</v>
      </c>
      <c r="D234" t="s">
        <v>425</v>
      </c>
      <c r="E234" s="5">
        <v>1</v>
      </c>
      <c r="F234" t="s">
        <v>220</v>
      </c>
      <c r="G234" t="s">
        <v>337</v>
      </c>
      <c r="I234" s="5">
        <v>1</v>
      </c>
      <c r="N234" t="s">
        <v>63</v>
      </c>
      <c r="O234" t="s">
        <v>337</v>
      </c>
      <c r="P234" s="5">
        <v>2</v>
      </c>
      <c r="Q234" s="5">
        <v>24</v>
      </c>
      <c r="CF234" s="5">
        <v>803</v>
      </c>
      <c r="CG234" s="5">
        <v>803</v>
      </c>
    </row>
    <row r="235" spans="1:104" ht="18.75" hidden="1" customHeight="1" x14ac:dyDescent="0.25">
      <c r="A235" t="s">
        <v>326</v>
      </c>
      <c r="B235" t="s">
        <v>427</v>
      </c>
      <c r="C235" t="s">
        <v>50</v>
      </c>
      <c r="D235" t="s">
        <v>428</v>
      </c>
      <c r="E235" s="5">
        <v>2</v>
      </c>
      <c r="F235" t="s">
        <v>417</v>
      </c>
      <c r="G235" t="s">
        <v>418</v>
      </c>
      <c r="I235" s="5">
        <v>1</v>
      </c>
      <c r="N235" t="s">
        <v>347</v>
      </c>
      <c r="O235" t="s">
        <v>418</v>
      </c>
      <c r="P235" s="5">
        <v>6</v>
      </c>
      <c r="Q235" s="5">
        <v>72</v>
      </c>
      <c r="BD235" s="5">
        <v>802</v>
      </c>
      <c r="BE235" s="5">
        <v>802</v>
      </c>
      <c r="BT235" s="5">
        <v>802</v>
      </c>
      <c r="BU235" s="5">
        <v>802</v>
      </c>
      <c r="CJ235" s="5">
        <v>802</v>
      </c>
      <c r="CK235" s="5">
        <v>802</v>
      </c>
    </row>
    <row r="236" spans="1:104" ht="18.75" hidden="1" customHeight="1" x14ac:dyDescent="0.25">
      <c r="A236" t="s">
        <v>326</v>
      </c>
      <c r="B236" t="s">
        <v>427</v>
      </c>
      <c r="C236" t="s">
        <v>50</v>
      </c>
      <c r="D236" t="s">
        <v>428</v>
      </c>
      <c r="E236" s="5">
        <v>2</v>
      </c>
      <c r="F236" t="s">
        <v>244</v>
      </c>
      <c r="G236" t="s">
        <v>429</v>
      </c>
      <c r="I236" s="5">
        <v>1</v>
      </c>
      <c r="N236" t="s">
        <v>347</v>
      </c>
      <c r="O236" t="s">
        <v>429</v>
      </c>
      <c r="P236" s="5">
        <v>4</v>
      </c>
      <c r="Q236" s="5">
        <v>48</v>
      </c>
      <c r="Z236" s="5">
        <v>802</v>
      </c>
      <c r="AP236" s="5">
        <v>802</v>
      </c>
      <c r="BF236" s="5">
        <v>802</v>
      </c>
      <c r="CL236" s="5">
        <v>802</v>
      </c>
    </row>
    <row r="237" spans="1:104" ht="18.75" hidden="1" customHeight="1" x14ac:dyDescent="0.25">
      <c r="A237" t="s">
        <v>326</v>
      </c>
      <c r="B237" t="s">
        <v>427</v>
      </c>
      <c r="C237" t="s">
        <v>50</v>
      </c>
      <c r="D237" t="s">
        <v>428</v>
      </c>
      <c r="E237" s="5">
        <v>2</v>
      </c>
      <c r="F237" t="s">
        <v>413</v>
      </c>
      <c r="G237" t="s">
        <v>414</v>
      </c>
      <c r="I237" s="5">
        <v>1</v>
      </c>
      <c r="N237" t="s">
        <v>21</v>
      </c>
      <c r="O237" t="s">
        <v>414</v>
      </c>
      <c r="P237" s="5">
        <v>12</v>
      </c>
      <c r="Q237" s="5">
        <v>144</v>
      </c>
      <c r="AA237" s="5">
        <v>802</v>
      </c>
      <c r="AB237" s="5">
        <v>802</v>
      </c>
      <c r="AC237" s="5">
        <v>802</v>
      </c>
      <c r="AQ237" s="5">
        <v>802</v>
      </c>
      <c r="BG237" s="5">
        <v>802</v>
      </c>
      <c r="BH237" s="5">
        <v>802</v>
      </c>
      <c r="BI237" s="5">
        <v>802</v>
      </c>
      <c r="BX237" s="5">
        <v>802</v>
      </c>
      <c r="BY237" s="5">
        <v>802</v>
      </c>
      <c r="CM237" s="5">
        <v>802</v>
      </c>
      <c r="CN237" s="5">
        <v>802</v>
      </c>
      <c r="CO237" s="5">
        <v>802</v>
      </c>
    </row>
    <row r="238" spans="1:104" ht="18.75" hidden="1" customHeight="1" x14ac:dyDescent="0.25">
      <c r="A238" t="s">
        <v>326</v>
      </c>
      <c r="B238" t="s">
        <v>427</v>
      </c>
      <c r="C238" t="s">
        <v>50</v>
      </c>
      <c r="D238" t="s">
        <v>428</v>
      </c>
      <c r="E238" s="5">
        <v>2</v>
      </c>
      <c r="F238" t="s">
        <v>222</v>
      </c>
      <c r="G238" t="s">
        <v>409</v>
      </c>
      <c r="H238" s="5">
        <v>1</v>
      </c>
      <c r="I238" s="5">
        <v>1</v>
      </c>
      <c r="J238" s="5">
        <v>1</v>
      </c>
      <c r="K238" s="5">
        <v>1</v>
      </c>
      <c r="N238" t="s">
        <v>410</v>
      </c>
      <c r="O238" t="s">
        <v>409</v>
      </c>
      <c r="P238" s="5">
        <v>2</v>
      </c>
      <c r="Q238" s="5">
        <v>24</v>
      </c>
      <c r="AN238" s="5">
        <v>802</v>
      </c>
      <c r="AO238" s="5">
        <v>802</v>
      </c>
    </row>
    <row r="239" spans="1:104" ht="18.75" hidden="1" customHeight="1" x14ac:dyDescent="0.25">
      <c r="A239" t="s">
        <v>326</v>
      </c>
      <c r="B239" t="s">
        <v>427</v>
      </c>
      <c r="C239" t="s">
        <v>50</v>
      </c>
      <c r="D239" t="s">
        <v>428</v>
      </c>
      <c r="E239" s="5">
        <v>2</v>
      </c>
      <c r="F239" t="s">
        <v>217</v>
      </c>
      <c r="G239" t="s">
        <v>364</v>
      </c>
      <c r="H239" s="5">
        <v>1</v>
      </c>
      <c r="I239" s="5">
        <v>1</v>
      </c>
      <c r="J239" s="5">
        <v>1</v>
      </c>
      <c r="K239" s="5">
        <v>1</v>
      </c>
      <c r="N239" t="s">
        <v>45</v>
      </c>
      <c r="O239" t="s">
        <v>364</v>
      </c>
      <c r="P239" s="5">
        <v>2</v>
      </c>
      <c r="Q239" s="5">
        <v>24</v>
      </c>
      <c r="AR239" s="5">
        <v>802</v>
      </c>
      <c r="AS239" s="5">
        <v>802</v>
      </c>
    </row>
    <row r="240" spans="1:104" ht="18.75" hidden="1" customHeight="1" x14ac:dyDescent="0.25">
      <c r="A240" t="s">
        <v>326</v>
      </c>
      <c r="B240" t="s">
        <v>427</v>
      </c>
      <c r="C240" t="s">
        <v>50</v>
      </c>
      <c r="D240" t="s">
        <v>428</v>
      </c>
      <c r="E240" s="5">
        <v>2</v>
      </c>
      <c r="F240" t="s">
        <v>258</v>
      </c>
      <c r="G240" t="s">
        <v>382</v>
      </c>
      <c r="H240" s="5">
        <v>1</v>
      </c>
      <c r="I240" s="5">
        <v>1</v>
      </c>
      <c r="J240" s="5">
        <v>1</v>
      </c>
      <c r="K240" s="5">
        <v>1</v>
      </c>
      <c r="N240" t="s">
        <v>61</v>
      </c>
      <c r="O240" t="s">
        <v>382</v>
      </c>
      <c r="P240" s="5">
        <v>2</v>
      </c>
      <c r="Q240" s="5">
        <v>24</v>
      </c>
      <c r="BV240" s="5">
        <v>802</v>
      </c>
      <c r="BW240" s="5">
        <v>802</v>
      </c>
    </row>
    <row r="241" spans="1:104" ht="18.75" hidden="1" customHeight="1" x14ac:dyDescent="0.25">
      <c r="A241" t="s">
        <v>326</v>
      </c>
      <c r="B241" t="s">
        <v>427</v>
      </c>
      <c r="C241" t="s">
        <v>50</v>
      </c>
      <c r="D241" t="s">
        <v>428</v>
      </c>
      <c r="E241" s="5">
        <v>2</v>
      </c>
      <c r="F241" t="s">
        <v>220</v>
      </c>
      <c r="G241" t="s">
        <v>337</v>
      </c>
      <c r="I241" s="5">
        <v>1</v>
      </c>
      <c r="N241" t="s">
        <v>97</v>
      </c>
      <c r="O241" t="s">
        <v>337</v>
      </c>
      <c r="P241" s="5">
        <v>2</v>
      </c>
      <c r="Q241" s="5">
        <v>24</v>
      </c>
      <c r="X241" s="5">
        <v>802</v>
      </c>
      <c r="Y241" s="5">
        <v>802</v>
      </c>
    </row>
    <row r="242" spans="1:104" ht="18.75" hidden="1" customHeight="1" x14ac:dyDescent="0.25">
      <c r="A242" t="s">
        <v>430</v>
      </c>
      <c r="B242" t="s">
        <v>431</v>
      </c>
      <c r="C242" t="s">
        <v>52</v>
      </c>
      <c r="D242" t="s">
        <v>432</v>
      </c>
      <c r="E242" s="5">
        <v>3</v>
      </c>
      <c r="F242" t="s">
        <v>266</v>
      </c>
      <c r="G242" t="s">
        <v>433</v>
      </c>
      <c r="J242" s="5">
        <v>1</v>
      </c>
      <c r="K242" s="5">
        <v>1</v>
      </c>
      <c r="N242" t="s">
        <v>55</v>
      </c>
      <c r="P242" s="5">
        <v>18</v>
      </c>
      <c r="Q242" s="5">
        <v>216</v>
      </c>
      <c r="AF242" s="5">
        <v>504</v>
      </c>
      <c r="AG242" s="5">
        <v>504</v>
      </c>
      <c r="AT242" s="5">
        <v>504</v>
      </c>
      <c r="AU242" s="5">
        <v>504</v>
      </c>
      <c r="BJ242" s="5">
        <v>504</v>
      </c>
      <c r="BK242" s="5">
        <v>504</v>
      </c>
      <c r="BL242" s="5">
        <v>504</v>
      </c>
      <c r="BM242" s="5">
        <v>504</v>
      </c>
      <c r="BZ242" s="5">
        <v>504</v>
      </c>
      <c r="CA242" s="5">
        <v>504</v>
      </c>
      <c r="CB242" s="5">
        <v>504</v>
      </c>
      <c r="CC242" s="5">
        <v>504</v>
      </c>
      <c r="CP242" s="5">
        <v>504</v>
      </c>
      <c r="CQ242" s="5">
        <v>504</v>
      </c>
      <c r="CR242" s="5">
        <v>504</v>
      </c>
      <c r="CS242" s="5">
        <v>504</v>
      </c>
      <c r="CU242" s="5">
        <v>504</v>
      </c>
      <c r="CV242" s="5">
        <v>504</v>
      </c>
    </row>
    <row r="243" spans="1:104" ht="18.75" hidden="1" customHeight="1" x14ac:dyDescent="0.25">
      <c r="A243" t="s">
        <v>430</v>
      </c>
      <c r="B243" t="s">
        <v>431</v>
      </c>
      <c r="C243" t="s">
        <v>52</v>
      </c>
      <c r="D243" t="s">
        <v>432</v>
      </c>
      <c r="E243" s="5">
        <v>3</v>
      </c>
      <c r="F243" t="s">
        <v>288</v>
      </c>
      <c r="G243" t="s">
        <v>434</v>
      </c>
      <c r="H243" s="5">
        <v>1</v>
      </c>
      <c r="I243" s="5">
        <v>1</v>
      </c>
      <c r="J243" s="5">
        <v>1</v>
      </c>
      <c r="K243" s="5">
        <v>1</v>
      </c>
      <c r="N243" t="s">
        <v>86</v>
      </c>
      <c r="P243" s="5">
        <v>2</v>
      </c>
      <c r="Q243" s="5">
        <v>24</v>
      </c>
      <c r="CY243" s="5">
        <v>504</v>
      </c>
      <c r="CZ243" s="5">
        <v>504</v>
      </c>
    </row>
    <row r="244" spans="1:104" ht="18.75" hidden="1" customHeight="1" x14ac:dyDescent="0.25">
      <c r="A244" t="s">
        <v>430</v>
      </c>
      <c r="B244" t="s">
        <v>431</v>
      </c>
      <c r="C244" t="s">
        <v>52</v>
      </c>
      <c r="D244" t="s">
        <v>432</v>
      </c>
      <c r="E244" s="5">
        <v>3</v>
      </c>
      <c r="F244" t="s">
        <v>415</v>
      </c>
      <c r="G244" t="s">
        <v>435</v>
      </c>
      <c r="H244" s="5">
        <v>1</v>
      </c>
      <c r="I244" s="5">
        <v>1</v>
      </c>
      <c r="J244" s="5">
        <v>1</v>
      </c>
      <c r="K244" s="5">
        <v>1</v>
      </c>
      <c r="N244" t="s">
        <v>82</v>
      </c>
      <c r="P244" s="5">
        <v>2</v>
      </c>
      <c r="Q244" s="5">
        <v>24</v>
      </c>
      <c r="AD244" s="5">
        <v>504</v>
      </c>
      <c r="AE244" s="5">
        <v>504</v>
      </c>
    </row>
    <row r="245" spans="1:104" ht="18.75" hidden="1" customHeight="1" x14ac:dyDescent="0.25">
      <c r="A245" t="s">
        <v>326</v>
      </c>
      <c r="B245" t="s">
        <v>411</v>
      </c>
      <c r="C245" t="s">
        <v>50</v>
      </c>
      <c r="D245" t="s">
        <v>412</v>
      </c>
      <c r="E245" s="5">
        <v>3</v>
      </c>
      <c r="F245" t="s">
        <v>393</v>
      </c>
      <c r="G245" t="s">
        <v>394</v>
      </c>
      <c r="H245" s="5">
        <v>1</v>
      </c>
      <c r="I245" s="5">
        <v>1</v>
      </c>
      <c r="J245" s="5">
        <v>1</v>
      </c>
      <c r="K245" s="5">
        <v>1</v>
      </c>
      <c r="N245" t="s">
        <v>219</v>
      </c>
      <c r="P245" s="5">
        <v>2</v>
      </c>
      <c r="CU245" s="5">
        <v>802</v>
      </c>
      <c r="CV245" s="5">
        <v>802</v>
      </c>
    </row>
    <row r="246" spans="1:104" ht="18.75" hidden="1" customHeight="1" x14ac:dyDescent="0.25">
      <c r="A246" t="s">
        <v>430</v>
      </c>
      <c r="B246" t="s">
        <v>431</v>
      </c>
      <c r="C246" t="s">
        <v>52</v>
      </c>
      <c r="D246" t="s">
        <v>432</v>
      </c>
      <c r="E246" s="5">
        <v>3</v>
      </c>
      <c r="F246" t="s">
        <v>417</v>
      </c>
      <c r="G246" t="s">
        <v>436</v>
      </c>
      <c r="H246" s="5">
        <v>1</v>
      </c>
      <c r="I246" s="5">
        <v>1</v>
      </c>
      <c r="J246" s="5">
        <v>1</v>
      </c>
      <c r="K246" s="5">
        <v>1</v>
      </c>
      <c r="N246" t="s">
        <v>219</v>
      </c>
      <c r="P246" s="5">
        <v>2</v>
      </c>
      <c r="Q246" s="5">
        <v>24</v>
      </c>
      <c r="CW246" s="5">
        <v>504</v>
      </c>
      <c r="CX246" s="5">
        <v>504</v>
      </c>
    </row>
    <row r="247" spans="1:104" ht="18.75" hidden="1" customHeight="1" x14ac:dyDescent="0.25">
      <c r="A247" t="s">
        <v>430</v>
      </c>
      <c r="B247" t="s">
        <v>431</v>
      </c>
      <c r="C247" t="s">
        <v>52</v>
      </c>
      <c r="D247" t="s">
        <v>432</v>
      </c>
      <c r="E247" s="5">
        <v>3</v>
      </c>
      <c r="F247" t="s">
        <v>274</v>
      </c>
      <c r="G247" t="s">
        <v>437</v>
      </c>
      <c r="J247" s="5">
        <v>1</v>
      </c>
      <c r="N247" t="s">
        <v>99</v>
      </c>
      <c r="P247" s="5">
        <v>2</v>
      </c>
      <c r="Q247" s="5">
        <v>24</v>
      </c>
      <c r="AV247" s="5">
        <v>504</v>
      </c>
      <c r="AW247" s="5">
        <v>504</v>
      </c>
    </row>
    <row r="248" spans="1:104" ht="18.75" hidden="1" customHeight="1" x14ac:dyDescent="0.25">
      <c r="A248" t="s">
        <v>430</v>
      </c>
      <c r="B248" t="s">
        <v>438</v>
      </c>
      <c r="C248" t="s">
        <v>52</v>
      </c>
      <c r="D248" t="s">
        <v>439</v>
      </c>
      <c r="E248" s="5">
        <v>3</v>
      </c>
      <c r="F248" t="s">
        <v>266</v>
      </c>
      <c r="G248" t="s">
        <v>433</v>
      </c>
      <c r="J248" s="5">
        <v>1</v>
      </c>
      <c r="K248" s="5">
        <v>1</v>
      </c>
      <c r="N248" t="s">
        <v>59</v>
      </c>
      <c r="P248" s="5">
        <v>22</v>
      </c>
      <c r="Q248" s="5">
        <v>264</v>
      </c>
      <c r="Z248" s="5">
        <v>303</v>
      </c>
      <c r="AA248" s="5">
        <v>303</v>
      </c>
      <c r="AB248" s="5">
        <v>303</v>
      </c>
      <c r="AC248" s="5">
        <v>303</v>
      </c>
      <c r="AR248" s="5">
        <v>303</v>
      </c>
      <c r="AS248" s="5">
        <v>303</v>
      </c>
      <c r="BD248" s="5">
        <v>303</v>
      </c>
      <c r="BE248" s="5">
        <v>303</v>
      </c>
      <c r="BF248" s="5">
        <v>303</v>
      </c>
      <c r="BG248" s="5">
        <v>303</v>
      </c>
      <c r="BH248" s="5">
        <v>303</v>
      </c>
      <c r="BI248" s="5">
        <v>303</v>
      </c>
      <c r="BT248" s="5">
        <v>303</v>
      </c>
      <c r="BU248" s="5">
        <v>303</v>
      </c>
      <c r="BV248" s="5">
        <v>303</v>
      </c>
      <c r="BW248" s="5">
        <v>303</v>
      </c>
      <c r="BX248" s="5">
        <v>303</v>
      </c>
      <c r="BY248" s="5">
        <v>303</v>
      </c>
      <c r="CL248" s="5">
        <v>303</v>
      </c>
      <c r="CM248" s="5">
        <v>303</v>
      </c>
      <c r="CN248" s="5">
        <v>303</v>
      </c>
      <c r="CO248" s="5">
        <v>303</v>
      </c>
    </row>
    <row r="249" spans="1:104" ht="18.75" hidden="1" customHeight="1" x14ac:dyDescent="0.25">
      <c r="A249" t="s">
        <v>430</v>
      </c>
      <c r="B249" t="s">
        <v>438</v>
      </c>
      <c r="C249" t="s">
        <v>52</v>
      </c>
      <c r="D249" t="s">
        <v>439</v>
      </c>
      <c r="E249" s="5">
        <v>3</v>
      </c>
      <c r="F249" t="s">
        <v>350</v>
      </c>
      <c r="G249" t="s">
        <v>440</v>
      </c>
      <c r="H249" s="5">
        <v>1</v>
      </c>
      <c r="I249" s="5">
        <v>1</v>
      </c>
      <c r="J249" s="5">
        <v>1</v>
      </c>
      <c r="K249" s="5">
        <v>1</v>
      </c>
      <c r="N249" t="s">
        <v>410</v>
      </c>
      <c r="P249" s="5">
        <v>2</v>
      </c>
      <c r="Q249" s="5">
        <v>24</v>
      </c>
      <c r="CJ249" s="5">
        <v>303</v>
      </c>
      <c r="CK249" s="5">
        <v>303</v>
      </c>
    </row>
    <row r="250" spans="1:104" ht="18.75" hidden="1" customHeight="1" x14ac:dyDescent="0.25">
      <c r="A250" t="s">
        <v>430</v>
      </c>
      <c r="B250" t="s">
        <v>438</v>
      </c>
      <c r="C250" t="s">
        <v>52</v>
      </c>
      <c r="D250" t="s">
        <v>439</v>
      </c>
      <c r="E250" s="5">
        <v>3</v>
      </c>
      <c r="F250" t="s">
        <v>288</v>
      </c>
      <c r="G250" t="s">
        <v>434</v>
      </c>
      <c r="H250" s="5">
        <v>1</v>
      </c>
      <c r="I250" s="5">
        <v>1</v>
      </c>
      <c r="J250" s="5">
        <v>1</v>
      </c>
      <c r="K250" s="5">
        <v>1</v>
      </c>
      <c r="N250" t="s">
        <v>86</v>
      </c>
      <c r="P250" s="5">
        <v>2</v>
      </c>
      <c r="Q250" s="5">
        <v>24</v>
      </c>
      <c r="X250" s="5">
        <v>303</v>
      </c>
      <c r="Y250" s="5">
        <v>303</v>
      </c>
    </row>
    <row r="251" spans="1:104" ht="18.75" hidden="1" customHeight="1" x14ac:dyDescent="0.25">
      <c r="A251" t="s">
        <v>430</v>
      </c>
      <c r="B251" t="s">
        <v>438</v>
      </c>
      <c r="C251" t="s">
        <v>52</v>
      </c>
      <c r="D251" t="s">
        <v>439</v>
      </c>
      <c r="E251" s="5">
        <v>3</v>
      </c>
      <c r="F251" t="s">
        <v>415</v>
      </c>
      <c r="G251" t="s">
        <v>435</v>
      </c>
      <c r="H251" s="5">
        <v>1</v>
      </c>
      <c r="I251" s="5">
        <v>1</v>
      </c>
      <c r="J251" s="5">
        <v>1</v>
      </c>
      <c r="K251" s="5">
        <v>1</v>
      </c>
      <c r="N251" t="s">
        <v>82</v>
      </c>
      <c r="P251" s="5">
        <v>2</v>
      </c>
      <c r="Q251" s="5">
        <v>24</v>
      </c>
      <c r="AP251" s="5">
        <v>303</v>
      </c>
      <c r="AQ251" s="5">
        <v>303</v>
      </c>
    </row>
    <row r="252" spans="1:104" ht="18.75" hidden="1" customHeight="1" x14ac:dyDescent="0.25">
      <c r="A252" t="s">
        <v>430</v>
      </c>
      <c r="B252" t="s">
        <v>438</v>
      </c>
      <c r="C252" t="s">
        <v>52</v>
      </c>
      <c r="D252" t="s">
        <v>439</v>
      </c>
      <c r="E252" s="5">
        <v>3</v>
      </c>
      <c r="F252" t="s">
        <v>274</v>
      </c>
      <c r="G252" t="s">
        <v>437</v>
      </c>
      <c r="J252" s="5">
        <v>1</v>
      </c>
      <c r="N252" t="s">
        <v>89</v>
      </c>
      <c r="P252" s="5">
        <v>2</v>
      </c>
      <c r="Q252" s="5">
        <v>24</v>
      </c>
      <c r="AN252" s="5">
        <v>303</v>
      </c>
      <c r="AO252" s="5">
        <v>303</v>
      </c>
    </row>
    <row r="253" spans="1:104" ht="18.75" hidden="1" customHeight="1" x14ac:dyDescent="0.25">
      <c r="A253" t="s">
        <v>430</v>
      </c>
      <c r="B253" t="s">
        <v>441</v>
      </c>
      <c r="C253" t="s">
        <v>68</v>
      </c>
      <c r="D253" t="s">
        <v>442</v>
      </c>
      <c r="E253" s="5">
        <v>3</v>
      </c>
      <c r="F253" t="s">
        <v>308</v>
      </c>
      <c r="G253" t="s">
        <v>443</v>
      </c>
      <c r="I253" s="5">
        <v>1</v>
      </c>
      <c r="J253" s="5">
        <v>1</v>
      </c>
      <c r="N253" t="s">
        <v>92</v>
      </c>
      <c r="P253" s="5">
        <v>24</v>
      </c>
      <c r="Q253" s="5">
        <v>288</v>
      </c>
      <c r="Z253" s="5">
        <v>504</v>
      </c>
      <c r="AA253" s="5">
        <v>504</v>
      </c>
      <c r="AB253" s="5">
        <v>504</v>
      </c>
      <c r="AC253" s="5">
        <v>504</v>
      </c>
      <c r="AN253" s="5">
        <v>504</v>
      </c>
      <c r="AO253" s="5">
        <v>504</v>
      </c>
      <c r="AP253" s="5">
        <v>504</v>
      </c>
      <c r="AQ253" s="5">
        <v>504</v>
      </c>
      <c r="AR253" s="5">
        <v>504</v>
      </c>
      <c r="AS253" s="5">
        <v>504</v>
      </c>
      <c r="BF253" s="5">
        <v>504</v>
      </c>
      <c r="BG253" s="5">
        <v>504</v>
      </c>
      <c r="BH253" s="5">
        <v>504</v>
      </c>
      <c r="BI253" s="5">
        <v>504</v>
      </c>
      <c r="BT253" s="5">
        <v>504</v>
      </c>
      <c r="BU253" s="5">
        <v>504</v>
      </c>
      <c r="BV253" s="5">
        <v>504</v>
      </c>
      <c r="BW253" s="5">
        <v>504</v>
      </c>
      <c r="BX253" s="5">
        <v>504</v>
      </c>
      <c r="BY253" s="5">
        <v>504</v>
      </c>
      <c r="CL253" s="5">
        <v>504</v>
      </c>
      <c r="CM253" s="5">
        <v>504</v>
      </c>
      <c r="CN253" s="5">
        <v>504</v>
      </c>
      <c r="CO253" s="5">
        <v>504</v>
      </c>
    </row>
    <row r="254" spans="1:104" ht="18.75" hidden="1" customHeight="1" x14ac:dyDescent="0.25">
      <c r="A254" t="s">
        <v>430</v>
      </c>
      <c r="B254" t="s">
        <v>441</v>
      </c>
      <c r="C254" t="s">
        <v>68</v>
      </c>
      <c r="D254" t="s">
        <v>442</v>
      </c>
      <c r="E254" s="5">
        <v>3</v>
      </c>
      <c r="F254" t="s">
        <v>444</v>
      </c>
      <c r="G254" t="s">
        <v>445</v>
      </c>
      <c r="H254" s="5">
        <v>1</v>
      </c>
      <c r="I254" s="5">
        <v>1</v>
      </c>
      <c r="J254" s="5">
        <v>1</v>
      </c>
      <c r="K254" s="5">
        <v>1</v>
      </c>
      <c r="N254" t="s">
        <v>61</v>
      </c>
      <c r="P254" s="5">
        <v>2</v>
      </c>
      <c r="Q254" s="5">
        <v>24</v>
      </c>
      <c r="X254" s="5">
        <v>504</v>
      </c>
      <c r="Y254" s="5">
        <v>504</v>
      </c>
    </row>
    <row r="255" spans="1:104" ht="18.75" hidden="1" customHeight="1" x14ac:dyDescent="0.25">
      <c r="A255" t="s">
        <v>430</v>
      </c>
      <c r="B255" t="s">
        <v>441</v>
      </c>
      <c r="C255" t="s">
        <v>68</v>
      </c>
      <c r="D255" t="s">
        <v>442</v>
      </c>
      <c r="E255" s="5">
        <v>3</v>
      </c>
      <c r="F255" t="s">
        <v>417</v>
      </c>
      <c r="G255" t="s">
        <v>436</v>
      </c>
      <c r="H255" s="5">
        <v>1</v>
      </c>
      <c r="I255" s="5">
        <v>1</v>
      </c>
      <c r="J255" s="5">
        <v>1</v>
      </c>
      <c r="K255" s="5">
        <v>1</v>
      </c>
      <c r="N255" t="s">
        <v>219</v>
      </c>
      <c r="P255" s="5">
        <v>2</v>
      </c>
      <c r="Q255" s="5">
        <v>24</v>
      </c>
      <c r="BD255" s="5">
        <v>504</v>
      </c>
      <c r="BE255" s="5">
        <v>504</v>
      </c>
    </row>
    <row r="256" spans="1:104" ht="18.75" hidden="1" customHeight="1" x14ac:dyDescent="0.25">
      <c r="A256" t="s">
        <v>430</v>
      </c>
      <c r="B256" t="s">
        <v>441</v>
      </c>
      <c r="C256" t="s">
        <v>68</v>
      </c>
      <c r="D256" t="s">
        <v>442</v>
      </c>
      <c r="E256" s="5">
        <v>3</v>
      </c>
      <c r="F256" t="s">
        <v>274</v>
      </c>
      <c r="G256" t="s">
        <v>437</v>
      </c>
      <c r="J256" s="5">
        <v>1</v>
      </c>
      <c r="N256" t="s">
        <v>99</v>
      </c>
      <c r="P256" s="5">
        <v>2</v>
      </c>
      <c r="Q256" s="5">
        <v>24</v>
      </c>
      <c r="CJ256" s="5">
        <v>504</v>
      </c>
      <c r="CK256" s="5">
        <v>504</v>
      </c>
    </row>
    <row r="257" spans="1:93" ht="18.75" hidden="1" customHeight="1" x14ac:dyDescent="0.25">
      <c r="A257" t="s">
        <v>430</v>
      </c>
      <c r="B257" t="s">
        <v>446</v>
      </c>
      <c r="C257" t="s">
        <v>68</v>
      </c>
      <c r="D257" t="s">
        <v>447</v>
      </c>
      <c r="E257" s="5">
        <v>4</v>
      </c>
      <c r="F257" t="s">
        <v>308</v>
      </c>
      <c r="G257" t="s">
        <v>443</v>
      </c>
      <c r="I257" s="5">
        <v>1</v>
      </c>
      <c r="J257" s="5">
        <v>1</v>
      </c>
      <c r="N257" t="s">
        <v>13</v>
      </c>
      <c r="P257" s="5">
        <v>24</v>
      </c>
      <c r="Q257" s="5">
        <v>288</v>
      </c>
      <c r="X257" s="5">
        <v>502</v>
      </c>
      <c r="Y257" s="5">
        <v>502</v>
      </c>
      <c r="Z257" s="5">
        <v>502</v>
      </c>
      <c r="AA257" s="5">
        <v>502</v>
      </c>
      <c r="AB257" s="5">
        <v>502</v>
      </c>
      <c r="AC257" s="5">
        <v>502</v>
      </c>
      <c r="AP257" s="5">
        <v>502</v>
      </c>
      <c r="AQ257" s="5">
        <v>502</v>
      </c>
      <c r="AR257" s="5">
        <v>502</v>
      </c>
      <c r="AS257" s="5">
        <v>502</v>
      </c>
      <c r="BD257" s="5">
        <v>502</v>
      </c>
      <c r="BE257" s="5">
        <v>502</v>
      </c>
      <c r="BF257" s="5">
        <v>502</v>
      </c>
      <c r="BG257" s="5">
        <v>502</v>
      </c>
      <c r="BT257" s="5">
        <v>502</v>
      </c>
      <c r="BU257" s="5">
        <v>502</v>
      </c>
      <c r="BV257" s="5">
        <v>502</v>
      </c>
      <c r="BW257" s="5">
        <v>502</v>
      </c>
      <c r="CJ257" s="5">
        <v>502</v>
      </c>
      <c r="CK257" s="5">
        <v>502</v>
      </c>
      <c r="CL257" s="5">
        <v>502</v>
      </c>
      <c r="CM257" s="5">
        <v>502</v>
      </c>
      <c r="CN257" s="5">
        <v>502</v>
      </c>
      <c r="CO257" s="5">
        <v>502</v>
      </c>
    </row>
    <row r="258" spans="1:93" ht="18.75" hidden="1" customHeight="1" x14ac:dyDescent="0.25">
      <c r="A258" t="s">
        <v>430</v>
      </c>
      <c r="B258" t="s">
        <v>446</v>
      </c>
      <c r="C258" t="s">
        <v>68</v>
      </c>
      <c r="D258" t="s">
        <v>447</v>
      </c>
      <c r="E258" s="5">
        <v>4</v>
      </c>
      <c r="F258" t="s">
        <v>444</v>
      </c>
      <c r="G258" t="s">
        <v>445</v>
      </c>
      <c r="H258" s="5">
        <v>1</v>
      </c>
      <c r="I258" s="5">
        <v>1</v>
      </c>
      <c r="J258" s="5">
        <v>1</v>
      </c>
      <c r="K258" s="5">
        <v>1</v>
      </c>
      <c r="N258" t="s">
        <v>61</v>
      </c>
      <c r="P258" s="5">
        <v>2</v>
      </c>
      <c r="Q258" s="5">
        <v>24</v>
      </c>
      <c r="BH258" s="5">
        <v>502</v>
      </c>
      <c r="BI258" s="5">
        <v>502</v>
      </c>
    </row>
    <row r="259" spans="1:93" ht="18.75" hidden="1" customHeight="1" x14ac:dyDescent="0.25">
      <c r="A259" t="s">
        <v>430</v>
      </c>
      <c r="B259" t="s">
        <v>446</v>
      </c>
      <c r="C259" t="s">
        <v>68</v>
      </c>
      <c r="D259" t="s">
        <v>447</v>
      </c>
      <c r="E259" s="5">
        <v>4</v>
      </c>
      <c r="F259" t="s">
        <v>415</v>
      </c>
      <c r="G259" t="s">
        <v>435</v>
      </c>
      <c r="H259" s="5">
        <v>1</v>
      </c>
      <c r="I259" s="5">
        <v>1</v>
      </c>
      <c r="J259" s="5">
        <v>1</v>
      </c>
      <c r="K259" s="5">
        <v>1</v>
      </c>
      <c r="N259" t="s">
        <v>82</v>
      </c>
      <c r="P259" s="5">
        <v>2</v>
      </c>
      <c r="Q259" s="5">
        <v>24</v>
      </c>
      <c r="BX259" s="5">
        <v>502</v>
      </c>
      <c r="BY259" s="5">
        <v>502</v>
      </c>
    </row>
    <row r="260" spans="1:93" ht="18.75" hidden="1" customHeight="1" x14ac:dyDescent="0.25">
      <c r="A260" t="s">
        <v>430</v>
      </c>
      <c r="B260" t="s">
        <v>446</v>
      </c>
      <c r="C260" t="s">
        <v>68</v>
      </c>
      <c r="D260" t="s">
        <v>447</v>
      </c>
      <c r="E260" s="5">
        <v>4</v>
      </c>
      <c r="F260" t="s">
        <v>274</v>
      </c>
      <c r="G260" t="s">
        <v>437</v>
      </c>
      <c r="K260" s="5">
        <v>1</v>
      </c>
      <c r="N260" t="s">
        <v>63</v>
      </c>
      <c r="P260" s="5">
        <v>2</v>
      </c>
      <c r="Q260" s="5">
        <v>24</v>
      </c>
      <c r="AN260" s="5">
        <v>502</v>
      </c>
      <c r="AO260" s="5">
        <v>502</v>
      </c>
    </row>
    <row r="261" spans="1:93" ht="18.75" hidden="1" customHeight="1" x14ac:dyDescent="0.25">
      <c r="A261" t="s">
        <v>430</v>
      </c>
      <c r="B261" t="s">
        <v>448</v>
      </c>
      <c r="C261" t="s">
        <v>70</v>
      </c>
      <c r="D261" t="s">
        <v>447</v>
      </c>
      <c r="E261" s="5">
        <v>4</v>
      </c>
      <c r="F261" t="s">
        <v>293</v>
      </c>
      <c r="G261" t="s">
        <v>449</v>
      </c>
      <c r="J261" s="5">
        <v>1</v>
      </c>
      <c r="K261" s="5">
        <v>1</v>
      </c>
      <c r="N261" t="s">
        <v>20</v>
      </c>
      <c r="P261" s="5">
        <v>28</v>
      </c>
      <c r="Q261" s="5">
        <v>312</v>
      </c>
      <c r="X261" s="5">
        <v>503</v>
      </c>
      <c r="Y261" s="5">
        <v>503</v>
      </c>
      <c r="Z261" s="5">
        <v>503</v>
      </c>
      <c r="AA261" s="5">
        <v>503</v>
      </c>
      <c r="AB261" s="5">
        <v>503</v>
      </c>
      <c r="AC261" s="5">
        <v>503</v>
      </c>
      <c r="AN261" s="5">
        <v>503</v>
      </c>
      <c r="AO261" s="5">
        <v>503</v>
      </c>
      <c r="AR261" s="5">
        <v>503</v>
      </c>
      <c r="AS261" s="5">
        <v>503</v>
      </c>
      <c r="BD261" s="5">
        <v>503</v>
      </c>
      <c r="BE261" s="5">
        <v>503</v>
      </c>
      <c r="BF261" s="5">
        <v>503</v>
      </c>
      <c r="BG261" s="5">
        <v>503</v>
      </c>
      <c r="BH261" s="5">
        <v>503</v>
      </c>
      <c r="BI261" s="5">
        <v>503</v>
      </c>
      <c r="BT261" s="5">
        <v>503</v>
      </c>
      <c r="BU261" s="5">
        <v>503</v>
      </c>
      <c r="BV261" s="5">
        <v>503</v>
      </c>
      <c r="BW261" s="5">
        <v>503</v>
      </c>
      <c r="BX261" s="5">
        <v>503</v>
      </c>
      <c r="BY261" s="5">
        <v>503</v>
      </c>
      <c r="CJ261" s="5">
        <v>503</v>
      </c>
      <c r="CK261" s="5">
        <v>503</v>
      </c>
      <c r="CL261" s="5">
        <v>503</v>
      </c>
      <c r="CM261" s="5">
        <v>503</v>
      </c>
      <c r="CN261" s="5">
        <v>503</v>
      </c>
      <c r="CO261" s="5">
        <v>503</v>
      </c>
    </row>
    <row r="262" spans="1:93" ht="18.75" hidden="1" customHeight="1" x14ac:dyDescent="0.25">
      <c r="A262" t="s">
        <v>430</v>
      </c>
      <c r="B262" t="s">
        <v>448</v>
      </c>
      <c r="C262" t="s">
        <v>70</v>
      </c>
      <c r="D262" t="s">
        <v>447</v>
      </c>
      <c r="E262" s="5">
        <v>4</v>
      </c>
      <c r="F262" t="s">
        <v>274</v>
      </c>
      <c r="G262" t="s">
        <v>437</v>
      </c>
      <c r="J262" s="5">
        <v>1</v>
      </c>
      <c r="N262" t="s">
        <v>63</v>
      </c>
      <c r="P262" s="5">
        <v>2</v>
      </c>
      <c r="Q262" s="5">
        <v>24</v>
      </c>
      <c r="AP262" s="5">
        <v>503</v>
      </c>
      <c r="AQ262" s="5">
        <v>503</v>
      </c>
    </row>
    <row r="263" spans="1:93" ht="18.75" hidden="1" customHeight="1" x14ac:dyDescent="0.25">
      <c r="A263" t="s">
        <v>430</v>
      </c>
      <c r="B263" t="s">
        <v>450</v>
      </c>
      <c r="C263" t="s">
        <v>68</v>
      </c>
      <c r="D263" t="s">
        <v>451</v>
      </c>
      <c r="E263" s="5">
        <v>7</v>
      </c>
      <c r="F263" t="s">
        <v>228</v>
      </c>
      <c r="G263" t="s">
        <v>452</v>
      </c>
      <c r="H263" s="5">
        <v>1</v>
      </c>
      <c r="I263" s="5">
        <v>1</v>
      </c>
      <c r="J263" s="5">
        <v>1</v>
      </c>
      <c r="K263" s="5">
        <v>1</v>
      </c>
      <c r="N263" t="s">
        <v>35</v>
      </c>
      <c r="P263" s="5">
        <v>26</v>
      </c>
      <c r="Q263" s="5">
        <v>312</v>
      </c>
      <c r="X263" s="5">
        <v>505</v>
      </c>
      <c r="Y263" s="5">
        <v>505</v>
      </c>
      <c r="Z263" s="5">
        <v>505</v>
      </c>
      <c r="AA263" s="5">
        <v>505</v>
      </c>
      <c r="AB263" s="5">
        <v>505</v>
      </c>
      <c r="AC263" s="5">
        <v>505</v>
      </c>
      <c r="AN263" s="5">
        <v>505</v>
      </c>
      <c r="AO263" s="5">
        <v>505</v>
      </c>
      <c r="AP263" s="5">
        <v>505</v>
      </c>
      <c r="AQ263" s="5">
        <v>505</v>
      </c>
      <c r="AR263" s="5">
        <v>505</v>
      </c>
      <c r="AS263" s="5">
        <v>505</v>
      </c>
      <c r="BF263" s="5">
        <v>505</v>
      </c>
      <c r="BG263" s="5">
        <v>505</v>
      </c>
      <c r="BH263" s="5">
        <v>505</v>
      </c>
      <c r="BI263" s="5">
        <v>505</v>
      </c>
      <c r="BT263" s="5">
        <v>505</v>
      </c>
      <c r="BU263" s="5">
        <v>505</v>
      </c>
      <c r="BX263" s="5">
        <v>505</v>
      </c>
      <c r="BY263" s="5">
        <v>505</v>
      </c>
      <c r="CJ263" s="5">
        <v>505</v>
      </c>
      <c r="CK263" s="5">
        <v>505</v>
      </c>
      <c r="CL263" s="5">
        <v>505</v>
      </c>
      <c r="CM263" s="5">
        <v>505</v>
      </c>
      <c r="CN263" s="5">
        <v>505</v>
      </c>
      <c r="CO263" s="5">
        <v>505</v>
      </c>
    </row>
    <row r="264" spans="1:93" ht="18.75" hidden="1" customHeight="1" x14ac:dyDescent="0.25">
      <c r="A264" t="s">
        <v>295</v>
      </c>
      <c r="B264" t="s">
        <v>453</v>
      </c>
      <c r="C264" t="s">
        <v>72</v>
      </c>
      <c r="D264" t="s">
        <v>321</v>
      </c>
      <c r="E264" s="5">
        <v>4</v>
      </c>
      <c r="F264" t="s">
        <v>415</v>
      </c>
      <c r="G264" t="s">
        <v>454</v>
      </c>
      <c r="H264" s="5">
        <v>1</v>
      </c>
      <c r="I264" s="5">
        <v>1</v>
      </c>
      <c r="J264" s="5">
        <v>1</v>
      </c>
      <c r="K264" s="5">
        <v>1</v>
      </c>
      <c r="N264" t="s">
        <v>82</v>
      </c>
      <c r="P264" s="5">
        <v>2</v>
      </c>
      <c r="AJ264" s="5">
        <v>410</v>
      </c>
      <c r="AK264" s="5">
        <v>410</v>
      </c>
    </row>
    <row r="265" spans="1:93" ht="18.75" hidden="1" customHeight="1" x14ac:dyDescent="0.25">
      <c r="A265" t="s">
        <v>430</v>
      </c>
      <c r="B265" t="s">
        <v>450</v>
      </c>
      <c r="C265" t="s">
        <v>68</v>
      </c>
      <c r="D265" t="s">
        <v>451</v>
      </c>
      <c r="E265" s="5">
        <v>7</v>
      </c>
      <c r="F265" t="s">
        <v>415</v>
      </c>
      <c r="G265" t="s">
        <v>435</v>
      </c>
      <c r="H265" s="5">
        <v>1</v>
      </c>
      <c r="I265" s="5">
        <v>1</v>
      </c>
      <c r="J265" s="5">
        <v>1</v>
      </c>
      <c r="K265" s="5">
        <v>1</v>
      </c>
      <c r="N265" t="s">
        <v>82</v>
      </c>
      <c r="P265" s="5">
        <v>2</v>
      </c>
      <c r="Q265" s="5">
        <v>24</v>
      </c>
      <c r="BV265" s="5">
        <v>505</v>
      </c>
      <c r="BW265" s="5">
        <v>505</v>
      </c>
    </row>
    <row r="266" spans="1:93" ht="18.75" hidden="1" customHeight="1" x14ac:dyDescent="0.25">
      <c r="A266" t="s">
        <v>430</v>
      </c>
      <c r="B266" t="s">
        <v>450</v>
      </c>
      <c r="C266" t="s">
        <v>68</v>
      </c>
      <c r="D266" t="s">
        <v>451</v>
      </c>
      <c r="E266" s="5">
        <v>7</v>
      </c>
      <c r="F266" t="s">
        <v>274</v>
      </c>
      <c r="G266" t="s">
        <v>437</v>
      </c>
      <c r="M266" s="5">
        <v>1</v>
      </c>
      <c r="N266" t="s">
        <v>99</v>
      </c>
      <c r="P266" s="5">
        <v>2</v>
      </c>
      <c r="Q266" s="5">
        <v>24</v>
      </c>
      <c r="BD266" s="5">
        <v>505</v>
      </c>
      <c r="BE266" s="5">
        <v>505</v>
      </c>
    </row>
    <row r="267" spans="1:93" ht="18.75" hidden="1" customHeight="1" x14ac:dyDescent="0.25">
      <c r="A267" t="s">
        <v>430</v>
      </c>
      <c r="B267" t="s">
        <v>455</v>
      </c>
      <c r="C267" t="s">
        <v>68</v>
      </c>
      <c r="D267" t="s">
        <v>456</v>
      </c>
      <c r="E267" s="5">
        <v>2</v>
      </c>
      <c r="F267" t="s">
        <v>230</v>
      </c>
      <c r="G267" t="s">
        <v>457</v>
      </c>
      <c r="H267" s="5">
        <v>1</v>
      </c>
      <c r="I267" s="5">
        <v>1</v>
      </c>
      <c r="J267" s="5">
        <v>1</v>
      </c>
      <c r="K267" s="5">
        <v>1</v>
      </c>
      <c r="N267" t="s">
        <v>31</v>
      </c>
      <c r="P267" s="5">
        <v>10</v>
      </c>
      <c r="Q267" s="5">
        <v>120</v>
      </c>
      <c r="R267" s="5">
        <v>502</v>
      </c>
      <c r="S267" s="5">
        <v>502</v>
      </c>
      <c r="AH267" s="5">
        <v>502</v>
      </c>
      <c r="AI267" s="5">
        <v>502</v>
      </c>
      <c r="AX267" s="5">
        <v>502</v>
      </c>
      <c r="AY267" s="5">
        <v>502</v>
      </c>
      <c r="BN267" s="5">
        <v>502</v>
      </c>
      <c r="BO267" s="5">
        <v>502</v>
      </c>
      <c r="CD267" s="5">
        <v>502</v>
      </c>
      <c r="CE267" s="5">
        <v>502</v>
      </c>
    </row>
    <row r="268" spans="1:93" ht="18.75" hidden="1" customHeight="1" x14ac:dyDescent="0.25">
      <c r="A268" t="s">
        <v>430</v>
      </c>
      <c r="B268" t="s">
        <v>455</v>
      </c>
      <c r="C268" t="s">
        <v>68</v>
      </c>
      <c r="D268" t="s">
        <v>456</v>
      </c>
      <c r="E268" s="5">
        <v>2</v>
      </c>
      <c r="F268" t="s">
        <v>308</v>
      </c>
      <c r="G268" t="s">
        <v>443</v>
      </c>
      <c r="H268" s="5">
        <v>1</v>
      </c>
      <c r="N268" t="s">
        <v>31</v>
      </c>
      <c r="P268" s="5">
        <v>16</v>
      </c>
      <c r="Q268" s="5">
        <v>192</v>
      </c>
      <c r="T268" s="5">
        <v>502</v>
      </c>
      <c r="U268" s="5">
        <v>502</v>
      </c>
      <c r="V268" s="5">
        <v>502</v>
      </c>
      <c r="W268" s="5">
        <v>502</v>
      </c>
      <c r="AJ268" s="5">
        <v>502</v>
      </c>
      <c r="AK268" s="5">
        <v>502</v>
      </c>
      <c r="AZ268" s="5">
        <v>502</v>
      </c>
      <c r="BA268" s="5">
        <v>502</v>
      </c>
      <c r="BB268" s="5">
        <v>502</v>
      </c>
      <c r="BC268" s="5">
        <v>502</v>
      </c>
      <c r="BP268" s="5">
        <v>502</v>
      </c>
      <c r="BQ268" s="5">
        <v>502</v>
      </c>
      <c r="CF268" s="5">
        <v>502</v>
      </c>
      <c r="CG268" s="5">
        <v>502</v>
      </c>
      <c r="CH268" s="5">
        <v>502</v>
      </c>
      <c r="CI268" s="5">
        <v>502</v>
      </c>
    </row>
    <row r="269" spans="1:93" ht="18.75" hidden="1" customHeight="1" x14ac:dyDescent="0.25">
      <c r="A269" t="s">
        <v>430</v>
      </c>
      <c r="B269" t="s">
        <v>455</v>
      </c>
      <c r="C269" t="s">
        <v>68</v>
      </c>
      <c r="D269" t="s">
        <v>456</v>
      </c>
      <c r="E269" s="5">
        <v>2</v>
      </c>
      <c r="F269" t="s">
        <v>350</v>
      </c>
      <c r="G269" t="s">
        <v>440</v>
      </c>
      <c r="H269" s="5">
        <v>1</v>
      </c>
      <c r="I269" s="5">
        <v>1</v>
      </c>
      <c r="J269" s="5">
        <v>1</v>
      </c>
      <c r="K269" s="5">
        <v>1</v>
      </c>
      <c r="N269" t="s">
        <v>410</v>
      </c>
      <c r="P269" s="5">
        <v>2</v>
      </c>
      <c r="Q269" s="5">
        <v>24</v>
      </c>
      <c r="AL269" s="5">
        <v>502</v>
      </c>
      <c r="AM269" s="5">
        <v>502</v>
      </c>
    </row>
    <row r="270" spans="1:93" ht="18.75" hidden="1" customHeight="1" x14ac:dyDescent="0.25">
      <c r="A270" t="s">
        <v>430</v>
      </c>
      <c r="B270" t="s">
        <v>455</v>
      </c>
      <c r="C270" t="s">
        <v>68</v>
      </c>
      <c r="D270" t="s">
        <v>456</v>
      </c>
      <c r="E270" s="5">
        <v>2</v>
      </c>
      <c r="F270" t="s">
        <v>274</v>
      </c>
      <c r="G270" t="s">
        <v>437</v>
      </c>
      <c r="I270" s="5">
        <v>1</v>
      </c>
      <c r="N270" t="s">
        <v>89</v>
      </c>
      <c r="P270" s="5">
        <v>2</v>
      </c>
      <c r="Q270" s="5">
        <v>24</v>
      </c>
      <c r="BR270" s="5">
        <v>502</v>
      </c>
      <c r="BS270" s="5">
        <v>502</v>
      </c>
    </row>
    <row r="271" spans="1:93" ht="18.75" hidden="1" customHeight="1" x14ac:dyDescent="0.25">
      <c r="A271" t="s">
        <v>430</v>
      </c>
      <c r="B271" t="s">
        <v>458</v>
      </c>
      <c r="C271" t="s">
        <v>68</v>
      </c>
      <c r="D271" t="s">
        <v>459</v>
      </c>
      <c r="E271" s="5">
        <v>3</v>
      </c>
      <c r="F271" t="s">
        <v>308</v>
      </c>
      <c r="G271" t="s">
        <v>443</v>
      </c>
      <c r="H271" s="5">
        <v>1</v>
      </c>
      <c r="N271" t="s">
        <v>9</v>
      </c>
      <c r="P271" s="5">
        <v>24</v>
      </c>
      <c r="Q271" s="5">
        <v>288</v>
      </c>
      <c r="R271" s="5">
        <v>505</v>
      </c>
      <c r="S271" s="5">
        <v>505</v>
      </c>
      <c r="AH271" s="5">
        <v>505</v>
      </c>
      <c r="AI271" s="5">
        <v>505</v>
      </c>
      <c r="AJ271" s="5">
        <v>505</v>
      </c>
      <c r="AK271" s="5">
        <v>505</v>
      </c>
      <c r="AL271" s="5">
        <v>505</v>
      </c>
      <c r="AM271" s="5">
        <v>505</v>
      </c>
      <c r="AX271" s="5">
        <v>505</v>
      </c>
      <c r="AY271" s="5">
        <v>505</v>
      </c>
      <c r="BB271" s="5">
        <v>505</v>
      </c>
      <c r="BC271" s="5">
        <v>505</v>
      </c>
      <c r="BN271" s="5">
        <v>505</v>
      </c>
      <c r="BO271" s="5">
        <v>505</v>
      </c>
      <c r="BP271" s="5">
        <v>505</v>
      </c>
      <c r="BQ271" s="5">
        <v>505</v>
      </c>
      <c r="BR271" s="5">
        <v>505</v>
      </c>
      <c r="BS271" s="5">
        <v>505</v>
      </c>
      <c r="CD271" s="5">
        <v>505</v>
      </c>
      <c r="CE271" s="5">
        <v>505</v>
      </c>
      <c r="CF271" s="5">
        <v>505</v>
      </c>
      <c r="CG271" s="5">
        <v>505</v>
      </c>
      <c r="CH271" s="5">
        <v>505</v>
      </c>
      <c r="CI271" s="5">
        <v>505</v>
      </c>
    </row>
    <row r="272" spans="1:93" ht="18.75" hidden="1" customHeight="1" x14ac:dyDescent="0.25">
      <c r="A272" t="s">
        <v>430</v>
      </c>
      <c r="B272" t="s">
        <v>458</v>
      </c>
      <c r="C272" t="s">
        <v>68</v>
      </c>
      <c r="D272" t="s">
        <v>459</v>
      </c>
      <c r="E272" s="5">
        <v>3</v>
      </c>
      <c r="F272" t="s">
        <v>350</v>
      </c>
      <c r="G272" t="s">
        <v>440</v>
      </c>
      <c r="H272" s="5">
        <v>1</v>
      </c>
      <c r="I272" s="5">
        <v>1</v>
      </c>
      <c r="J272" s="5">
        <v>1</v>
      </c>
      <c r="K272" s="5">
        <v>1</v>
      </c>
      <c r="N272" t="s">
        <v>410</v>
      </c>
      <c r="P272" s="5">
        <v>2</v>
      </c>
      <c r="Q272" s="5">
        <v>24</v>
      </c>
      <c r="V272" s="5">
        <v>505</v>
      </c>
      <c r="W272" s="5">
        <v>505</v>
      </c>
    </row>
    <row r="273" spans="1:93" ht="18.75" hidden="1" customHeight="1" x14ac:dyDescent="0.25">
      <c r="A273" t="s">
        <v>430</v>
      </c>
      <c r="B273" t="s">
        <v>460</v>
      </c>
      <c r="C273" t="s">
        <v>68</v>
      </c>
      <c r="D273" t="s">
        <v>461</v>
      </c>
      <c r="E273" s="5">
        <v>4</v>
      </c>
      <c r="F273" t="s">
        <v>308</v>
      </c>
      <c r="G273" t="s">
        <v>443</v>
      </c>
      <c r="I273" s="5">
        <v>1</v>
      </c>
      <c r="J273" s="5">
        <v>1</v>
      </c>
      <c r="N273" t="s">
        <v>93</v>
      </c>
      <c r="P273" s="5">
        <v>24</v>
      </c>
      <c r="Q273" s="5">
        <v>288</v>
      </c>
      <c r="R273" s="5">
        <v>506</v>
      </c>
      <c r="S273" s="5">
        <v>506</v>
      </c>
      <c r="T273" s="5">
        <v>506</v>
      </c>
      <c r="U273" s="5">
        <v>506</v>
      </c>
      <c r="AH273" s="5">
        <v>506</v>
      </c>
      <c r="AI273" s="5">
        <v>506</v>
      </c>
      <c r="AJ273" s="5">
        <v>506</v>
      </c>
      <c r="AK273" s="5">
        <v>506</v>
      </c>
      <c r="AX273" s="5">
        <v>506</v>
      </c>
      <c r="AY273" s="5">
        <v>506</v>
      </c>
      <c r="AZ273" s="5">
        <v>506</v>
      </c>
      <c r="BA273" s="5">
        <v>506</v>
      </c>
      <c r="BB273" s="5">
        <v>506</v>
      </c>
      <c r="BC273" s="5">
        <v>506</v>
      </c>
      <c r="BN273" s="5">
        <v>506</v>
      </c>
      <c r="BO273" s="5">
        <v>506</v>
      </c>
      <c r="BP273" s="5">
        <v>506</v>
      </c>
      <c r="BQ273" s="5">
        <v>506</v>
      </c>
      <c r="CD273" s="5">
        <v>506</v>
      </c>
      <c r="CE273" s="5">
        <v>506</v>
      </c>
      <c r="CF273" s="5">
        <v>506</v>
      </c>
      <c r="CG273" s="5">
        <v>506</v>
      </c>
      <c r="CH273" s="5">
        <v>506</v>
      </c>
      <c r="CI273" s="5">
        <v>506</v>
      </c>
    </row>
    <row r="274" spans="1:93" ht="18.75" hidden="1" customHeight="1" x14ac:dyDescent="0.25">
      <c r="A274" t="s">
        <v>430</v>
      </c>
      <c r="B274" t="s">
        <v>460</v>
      </c>
      <c r="C274" t="s">
        <v>68</v>
      </c>
      <c r="D274" t="s">
        <v>461</v>
      </c>
      <c r="E274" s="5">
        <v>4</v>
      </c>
      <c r="F274" t="s">
        <v>444</v>
      </c>
      <c r="G274" t="s">
        <v>445</v>
      </c>
      <c r="H274" s="5">
        <v>1</v>
      </c>
      <c r="I274" s="5">
        <v>1</v>
      </c>
      <c r="J274" s="5">
        <v>1</v>
      </c>
      <c r="K274" s="5">
        <v>1</v>
      </c>
      <c r="N274" t="s">
        <v>61</v>
      </c>
      <c r="P274" s="5">
        <v>2</v>
      </c>
      <c r="Q274" s="5">
        <v>24</v>
      </c>
      <c r="AL274" s="5">
        <v>506</v>
      </c>
      <c r="AM274" s="5">
        <v>506</v>
      </c>
    </row>
    <row r="275" spans="1:93" ht="18.75" hidden="1" customHeight="1" x14ac:dyDescent="0.25">
      <c r="A275" t="s">
        <v>430</v>
      </c>
      <c r="B275" t="s">
        <v>460</v>
      </c>
      <c r="C275" t="s">
        <v>68</v>
      </c>
      <c r="D275" t="s">
        <v>461</v>
      </c>
      <c r="E275" s="5">
        <v>4</v>
      </c>
      <c r="F275" t="s">
        <v>417</v>
      </c>
      <c r="G275" t="s">
        <v>436</v>
      </c>
      <c r="H275" s="5">
        <v>1</v>
      </c>
      <c r="I275" s="5">
        <v>1</v>
      </c>
      <c r="J275" s="5">
        <v>1</v>
      </c>
      <c r="K275" s="5">
        <v>1</v>
      </c>
      <c r="N275" t="s">
        <v>219</v>
      </c>
      <c r="P275" s="5">
        <v>2</v>
      </c>
      <c r="Q275" s="5">
        <v>24</v>
      </c>
      <c r="V275" s="5">
        <v>506</v>
      </c>
      <c r="W275" s="5">
        <v>506</v>
      </c>
    </row>
    <row r="276" spans="1:93" ht="18.75" hidden="1" customHeight="1" x14ac:dyDescent="0.25">
      <c r="A276" t="s">
        <v>430</v>
      </c>
      <c r="B276" t="s">
        <v>460</v>
      </c>
      <c r="C276" t="s">
        <v>68</v>
      </c>
      <c r="D276" t="s">
        <v>461</v>
      </c>
      <c r="E276" s="5">
        <v>4</v>
      </c>
      <c r="F276" t="s">
        <v>274</v>
      </c>
      <c r="G276" t="s">
        <v>437</v>
      </c>
      <c r="K276" s="5">
        <v>1</v>
      </c>
      <c r="N276" t="s">
        <v>41</v>
      </c>
      <c r="P276" s="5">
        <v>2</v>
      </c>
      <c r="Q276" s="5">
        <v>24</v>
      </c>
      <c r="BR276" s="5">
        <v>506</v>
      </c>
      <c r="BS276" s="5">
        <v>506</v>
      </c>
    </row>
    <row r="277" spans="1:93" ht="18.75" hidden="1" customHeight="1" x14ac:dyDescent="0.25">
      <c r="A277" t="s">
        <v>430</v>
      </c>
      <c r="B277" t="s">
        <v>462</v>
      </c>
      <c r="C277" t="s">
        <v>48</v>
      </c>
      <c r="D277" t="s">
        <v>463</v>
      </c>
      <c r="E277" s="5">
        <v>2</v>
      </c>
      <c r="F277" t="s">
        <v>393</v>
      </c>
      <c r="G277" t="s">
        <v>464</v>
      </c>
      <c r="K277" s="5">
        <v>1</v>
      </c>
      <c r="N277" t="s">
        <v>77</v>
      </c>
      <c r="P277" s="5">
        <v>10</v>
      </c>
      <c r="Q277" s="5">
        <v>120</v>
      </c>
      <c r="V277" s="5">
        <v>303</v>
      </c>
      <c r="W277" s="5">
        <v>303</v>
      </c>
      <c r="AH277" s="5">
        <v>303</v>
      </c>
      <c r="AI277" s="5">
        <v>303</v>
      </c>
      <c r="AX277" s="5">
        <v>303</v>
      </c>
      <c r="AY277" s="5">
        <v>303</v>
      </c>
      <c r="BN277" s="5">
        <v>303</v>
      </c>
      <c r="BO277" s="5">
        <v>303</v>
      </c>
      <c r="CD277" s="5">
        <v>303</v>
      </c>
      <c r="CE277" s="5">
        <v>303</v>
      </c>
    </row>
    <row r="278" spans="1:93" ht="18.75" hidden="1" customHeight="1" x14ac:dyDescent="0.25">
      <c r="A278" t="s">
        <v>430</v>
      </c>
      <c r="B278" t="s">
        <v>462</v>
      </c>
      <c r="C278" t="s">
        <v>48</v>
      </c>
      <c r="D278" t="s">
        <v>463</v>
      </c>
      <c r="E278" s="5">
        <v>2</v>
      </c>
      <c r="F278" t="s">
        <v>266</v>
      </c>
      <c r="G278" t="s">
        <v>433</v>
      </c>
      <c r="H278" s="5">
        <v>1</v>
      </c>
      <c r="I278" s="5">
        <v>1</v>
      </c>
      <c r="N278" t="s">
        <v>77</v>
      </c>
      <c r="P278" s="5">
        <v>12</v>
      </c>
      <c r="Q278" s="5">
        <v>144</v>
      </c>
      <c r="T278" s="5">
        <v>303</v>
      </c>
      <c r="U278" s="5">
        <v>303</v>
      </c>
      <c r="AJ278" s="5">
        <v>303</v>
      </c>
      <c r="AK278" s="5">
        <v>303</v>
      </c>
      <c r="AZ278" s="5">
        <v>303</v>
      </c>
      <c r="BA278" s="5">
        <v>303</v>
      </c>
      <c r="BP278" s="5">
        <v>303</v>
      </c>
      <c r="BQ278" s="5">
        <v>303</v>
      </c>
      <c r="BR278" s="5">
        <v>303</v>
      </c>
      <c r="BS278" s="5">
        <v>303</v>
      </c>
      <c r="CF278" s="5">
        <v>303</v>
      </c>
      <c r="CG278" s="5">
        <v>303</v>
      </c>
    </row>
    <row r="279" spans="1:93" ht="18.75" hidden="1" customHeight="1" x14ac:dyDescent="0.25">
      <c r="A279" t="s">
        <v>430</v>
      </c>
      <c r="B279" t="s">
        <v>462</v>
      </c>
      <c r="C279" t="s">
        <v>48</v>
      </c>
      <c r="D279" t="s">
        <v>463</v>
      </c>
      <c r="E279" s="5">
        <v>2</v>
      </c>
      <c r="F279" t="s">
        <v>444</v>
      </c>
      <c r="G279" t="s">
        <v>445</v>
      </c>
      <c r="H279" s="5">
        <v>1</v>
      </c>
      <c r="I279" s="5">
        <v>1</v>
      </c>
      <c r="J279" s="5">
        <v>1</v>
      </c>
      <c r="K279" s="5">
        <v>1</v>
      </c>
      <c r="N279" t="s">
        <v>61</v>
      </c>
      <c r="P279" s="5">
        <v>2</v>
      </c>
      <c r="Q279" s="5">
        <v>24</v>
      </c>
      <c r="BB279" s="5">
        <v>303</v>
      </c>
      <c r="BC279" s="5">
        <v>303</v>
      </c>
    </row>
    <row r="280" spans="1:93" ht="18.75" hidden="1" customHeight="1" x14ac:dyDescent="0.25">
      <c r="A280" t="s">
        <v>430</v>
      </c>
      <c r="B280" t="s">
        <v>462</v>
      </c>
      <c r="C280" t="s">
        <v>48</v>
      </c>
      <c r="D280" t="s">
        <v>463</v>
      </c>
      <c r="E280" s="5">
        <v>2</v>
      </c>
      <c r="F280" t="s">
        <v>282</v>
      </c>
      <c r="G280" t="s">
        <v>465</v>
      </c>
      <c r="H280" s="5">
        <v>1</v>
      </c>
      <c r="I280" s="5">
        <v>1</v>
      </c>
      <c r="J280" s="5">
        <v>1</v>
      </c>
      <c r="K280" s="5">
        <v>1</v>
      </c>
      <c r="N280" t="s">
        <v>77</v>
      </c>
      <c r="P280" s="5">
        <v>2</v>
      </c>
      <c r="Q280" s="5">
        <v>24</v>
      </c>
      <c r="R280" s="5">
        <v>303</v>
      </c>
      <c r="S280" s="5">
        <v>303</v>
      </c>
    </row>
    <row r="281" spans="1:93" ht="18.75" hidden="1" customHeight="1" x14ac:dyDescent="0.25">
      <c r="A281" t="s">
        <v>430</v>
      </c>
      <c r="B281" t="s">
        <v>462</v>
      </c>
      <c r="C281" t="s">
        <v>48</v>
      </c>
      <c r="D281" t="s">
        <v>463</v>
      </c>
      <c r="E281" s="5">
        <v>2</v>
      </c>
      <c r="F281" t="s">
        <v>350</v>
      </c>
      <c r="G281" t="s">
        <v>440</v>
      </c>
      <c r="H281" s="5">
        <v>1</v>
      </c>
      <c r="I281" s="5">
        <v>1</v>
      </c>
      <c r="J281" s="5">
        <v>1</v>
      </c>
      <c r="K281" s="5">
        <v>1</v>
      </c>
      <c r="N281" t="s">
        <v>410</v>
      </c>
      <c r="P281" s="5">
        <v>2</v>
      </c>
      <c r="Q281" s="5">
        <v>24</v>
      </c>
      <c r="CH281" s="5">
        <v>303</v>
      </c>
      <c r="CI281" s="5">
        <v>303</v>
      </c>
    </row>
    <row r="282" spans="1:93" ht="18.75" hidden="1" customHeight="1" x14ac:dyDescent="0.25">
      <c r="A282" t="s">
        <v>430</v>
      </c>
      <c r="B282" t="s">
        <v>462</v>
      </c>
      <c r="C282" t="s">
        <v>48</v>
      </c>
      <c r="D282" t="s">
        <v>463</v>
      </c>
      <c r="E282" s="5">
        <v>2</v>
      </c>
      <c r="F282" t="s">
        <v>274</v>
      </c>
      <c r="G282" t="s">
        <v>437</v>
      </c>
      <c r="I282" s="5">
        <v>1</v>
      </c>
      <c r="N282" t="s">
        <v>89</v>
      </c>
      <c r="P282" s="5">
        <v>2</v>
      </c>
      <c r="Q282" s="5">
        <v>24</v>
      </c>
      <c r="AL282" s="5">
        <v>303</v>
      </c>
      <c r="AM282" s="5">
        <v>303</v>
      </c>
    </row>
    <row r="283" spans="1:93" ht="18.75" hidden="1" customHeight="1" x14ac:dyDescent="0.25">
      <c r="A283" t="s">
        <v>430</v>
      </c>
      <c r="B283" t="s">
        <v>466</v>
      </c>
      <c r="C283" t="s">
        <v>52</v>
      </c>
      <c r="D283" t="s">
        <v>467</v>
      </c>
      <c r="E283" s="5">
        <v>2</v>
      </c>
      <c r="F283" t="s">
        <v>226</v>
      </c>
      <c r="G283" t="s">
        <v>464</v>
      </c>
      <c r="K283" s="5">
        <v>1</v>
      </c>
      <c r="N283" t="s">
        <v>49</v>
      </c>
      <c r="P283" s="5">
        <v>12</v>
      </c>
      <c r="Q283" s="5">
        <v>144</v>
      </c>
      <c r="Z283" s="5">
        <v>501</v>
      </c>
      <c r="AA283" s="5">
        <v>501</v>
      </c>
      <c r="AN283" s="5">
        <v>501</v>
      </c>
      <c r="AO283" s="5">
        <v>501</v>
      </c>
      <c r="BD283" s="5">
        <v>501</v>
      </c>
      <c r="BE283" s="5">
        <v>501</v>
      </c>
      <c r="BV283" s="5">
        <v>501</v>
      </c>
      <c r="BW283" s="5">
        <v>501</v>
      </c>
      <c r="CJ283" s="5">
        <v>501</v>
      </c>
      <c r="CK283" s="5">
        <v>501</v>
      </c>
      <c r="CN283" s="5">
        <v>501</v>
      </c>
      <c r="CO283" s="5">
        <v>501</v>
      </c>
    </row>
    <row r="284" spans="1:93" ht="18.75" hidden="1" customHeight="1" x14ac:dyDescent="0.25">
      <c r="A284" t="s">
        <v>430</v>
      </c>
      <c r="B284" t="s">
        <v>466</v>
      </c>
      <c r="C284" t="s">
        <v>52</v>
      </c>
      <c r="D284" t="s">
        <v>467</v>
      </c>
      <c r="E284" s="5">
        <v>2</v>
      </c>
      <c r="F284" t="s">
        <v>266</v>
      </c>
      <c r="G284" t="s">
        <v>433</v>
      </c>
      <c r="H284" s="5">
        <v>1</v>
      </c>
      <c r="I284" s="5">
        <v>1</v>
      </c>
      <c r="N284" t="s">
        <v>49</v>
      </c>
      <c r="P284" s="5">
        <v>10</v>
      </c>
      <c r="Q284" s="5">
        <v>120</v>
      </c>
      <c r="AB284" s="5">
        <v>501</v>
      </c>
      <c r="AC284" s="5">
        <v>501</v>
      </c>
      <c r="AR284" s="5">
        <v>501</v>
      </c>
      <c r="AS284" s="5">
        <v>501</v>
      </c>
      <c r="BF284" s="5">
        <v>501</v>
      </c>
      <c r="BG284" s="5">
        <v>501</v>
      </c>
      <c r="BH284" s="5">
        <v>501</v>
      </c>
      <c r="BI284" s="5">
        <v>501</v>
      </c>
      <c r="BX284" s="5">
        <v>501</v>
      </c>
      <c r="BY284" s="5">
        <v>501</v>
      </c>
    </row>
    <row r="285" spans="1:93" ht="18.75" hidden="1" customHeight="1" x14ac:dyDescent="0.25">
      <c r="A285" t="s">
        <v>430</v>
      </c>
      <c r="B285" t="s">
        <v>466</v>
      </c>
      <c r="C285" t="s">
        <v>52</v>
      </c>
      <c r="D285" t="s">
        <v>467</v>
      </c>
      <c r="E285" s="5">
        <v>2</v>
      </c>
      <c r="F285" t="s">
        <v>282</v>
      </c>
      <c r="G285" t="s">
        <v>465</v>
      </c>
      <c r="H285" s="5">
        <v>1</v>
      </c>
      <c r="I285" s="5">
        <v>1</v>
      </c>
      <c r="J285" s="5">
        <v>1</v>
      </c>
      <c r="K285" s="5">
        <v>1</v>
      </c>
      <c r="N285" t="s">
        <v>49</v>
      </c>
      <c r="P285" s="5">
        <v>2</v>
      </c>
      <c r="Q285" s="5">
        <v>24</v>
      </c>
      <c r="X285" s="5">
        <v>501</v>
      </c>
      <c r="Y285" s="5">
        <v>501</v>
      </c>
    </row>
    <row r="286" spans="1:93" ht="18.75" hidden="1" customHeight="1" x14ac:dyDescent="0.25">
      <c r="A286" t="s">
        <v>430</v>
      </c>
      <c r="B286" t="s">
        <v>466</v>
      </c>
      <c r="C286" t="s">
        <v>52</v>
      </c>
      <c r="D286" t="s">
        <v>467</v>
      </c>
      <c r="E286" s="5">
        <v>2</v>
      </c>
      <c r="F286" t="s">
        <v>288</v>
      </c>
      <c r="G286" t="s">
        <v>434</v>
      </c>
      <c r="H286" s="5">
        <v>1</v>
      </c>
      <c r="I286" s="5">
        <v>1</v>
      </c>
      <c r="J286" s="5">
        <v>1</v>
      </c>
      <c r="K286" s="5">
        <v>1</v>
      </c>
      <c r="N286" t="s">
        <v>86</v>
      </c>
      <c r="P286" s="5">
        <v>2</v>
      </c>
      <c r="Q286" s="5">
        <v>24</v>
      </c>
      <c r="AP286" s="5">
        <v>501</v>
      </c>
      <c r="AQ286" s="5">
        <v>501</v>
      </c>
    </row>
    <row r="287" spans="1:93" ht="18.75" hidden="1" customHeight="1" x14ac:dyDescent="0.25">
      <c r="A287" t="s">
        <v>430</v>
      </c>
      <c r="B287" t="s">
        <v>466</v>
      </c>
      <c r="C287" t="s">
        <v>52</v>
      </c>
      <c r="D287" t="s">
        <v>467</v>
      </c>
      <c r="E287" s="5">
        <v>2</v>
      </c>
      <c r="F287" t="s">
        <v>415</v>
      </c>
      <c r="G287" t="s">
        <v>435</v>
      </c>
      <c r="H287" s="5">
        <v>1</v>
      </c>
      <c r="I287" s="5">
        <v>1</v>
      </c>
      <c r="J287" s="5">
        <v>1</v>
      </c>
      <c r="K287" s="5">
        <v>1</v>
      </c>
      <c r="N287" t="s">
        <v>82</v>
      </c>
      <c r="P287" s="5">
        <v>2</v>
      </c>
      <c r="Q287" s="5">
        <v>24</v>
      </c>
      <c r="CL287" s="5">
        <v>501</v>
      </c>
      <c r="CM287" s="5">
        <v>501</v>
      </c>
    </row>
    <row r="288" spans="1:93" ht="18.75" hidden="1" customHeight="1" x14ac:dyDescent="0.25">
      <c r="A288" t="s">
        <v>430</v>
      </c>
      <c r="B288" t="s">
        <v>466</v>
      </c>
      <c r="C288" t="s">
        <v>52</v>
      </c>
      <c r="D288" t="s">
        <v>467</v>
      </c>
      <c r="E288" s="5">
        <v>2</v>
      </c>
      <c r="F288" t="s">
        <v>274</v>
      </c>
      <c r="G288" t="s">
        <v>437</v>
      </c>
      <c r="I288" s="5">
        <v>1</v>
      </c>
      <c r="N288" t="s">
        <v>63</v>
      </c>
      <c r="P288" s="5">
        <v>2</v>
      </c>
      <c r="Q288" s="5">
        <v>24</v>
      </c>
      <c r="BT288" s="5">
        <v>501</v>
      </c>
      <c r="BU288" s="5">
        <v>501</v>
      </c>
    </row>
    <row r="289" spans="1:104" ht="18.75" hidden="1" customHeight="1" x14ac:dyDescent="0.25">
      <c r="A289" t="s">
        <v>430</v>
      </c>
      <c r="B289" t="s">
        <v>468</v>
      </c>
      <c r="C289" t="s">
        <v>52</v>
      </c>
      <c r="D289" t="s">
        <v>469</v>
      </c>
      <c r="E289" s="5">
        <v>2</v>
      </c>
      <c r="F289" t="s">
        <v>226</v>
      </c>
      <c r="G289" t="s">
        <v>464</v>
      </c>
      <c r="K289" s="5">
        <v>1</v>
      </c>
      <c r="N289" t="s">
        <v>29</v>
      </c>
      <c r="P289" s="5">
        <v>8</v>
      </c>
      <c r="Q289" s="5">
        <v>96</v>
      </c>
      <c r="AT289" s="5">
        <v>506</v>
      </c>
      <c r="AU289" s="5">
        <v>506</v>
      </c>
      <c r="BJ289" s="5">
        <v>506</v>
      </c>
      <c r="BK289" s="5">
        <v>506</v>
      </c>
      <c r="BZ289" s="5">
        <v>506</v>
      </c>
      <c r="CA289" s="5">
        <v>506</v>
      </c>
      <c r="CR289" s="5">
        <v>506</v>
      </c>
      <c r="CS289" s="5">
        <v>506</v>
      </c>
    </row>
    <row r="290" spans="1:104" ht="18.75" hidden="1" customHeight="1" x14ac:dyDescent="0.25">
      <c r="A290" t="s">
        <v>430</v>
      </c>
      <c r="B290" t="s">
        <v>468</v>
      </c>
      <c r="C290" t="s">
        <v>52</v>
      </c>
      <c r="D290" t="s">
        <v>469</v>
      </c>
      <c r="E290" s="5">
        <v>2</v>
      </c>
      <c r="F290" t="s">
        <v>266</v>
      </c>
      <c r="G290" t="s">
        <v>433</v>
      </c>
      <c r="H290" s="5">
        <v>1</v>
      </c>
      <c r="I290" s="5">
        <v>1</v>
      </c>
      <c r="N290" t="s">
        <v>29</v>
      </c>
      <c r="P290" s="5">
        <v>10</v>
      </c>
      <c r="Q290" s="5">
        <v>120</v>
      </c>
      <c r="AF290" s="5">
        <v>506</v>
      </c>
      <c r="AG290" s="5">
        <v>506</v>
      </c>
      <c r="AV290" s="5">
        <v>506</v>
      </c>
      <c r="AW290" s="5">
        <v>506</v>
      </c>
      <c r="BL290" s="5">
        <v>506</v>
      </c>
      <c r="BM290" s="5">
        <v>506</v>
      </c>
      <c r="CB290" s="5">
        <v>506</v>
      </c>
      <c r="CC290" s="5">
        <v>506</v>
      </c>
      <c r="CP290" s="5">
        <v>506</v>
      </c>
      <c r="CQ290" s="5">
        <v>506</v>
      </c>
    </row>
    <row r="291" spans="1:104" ht="18.75" hidden="1" customHeight="1" x14ac:dyDescent="0.25">
      <c r="A291" t="s">
        <v>430</v>
      </c>
      <c r="B291" t="s">
        <v>468</v>
      </c>
      <c r="C291" t="s">
        <v>52</v>
      </c>
      <c r="D291" t="s">
        <v>469</v>
      </c>
      <c r="E291" s="5">
        <v>2</v>
      </c>
      <c r="F291" t="s">
        <v>282</v>
      </c>
      <c r="G291" t="s">
        <v>465</v>
      </c>
      <c r="H291" s="5">
        <v>1</v>
      </c>
      <c r="I291" s="5">
        <v>1</v>
      </c>
      <c r="J291" s="5">
        <v>1</v>
      </c>
      <c r="K291" s="5">
        <v>1</v>
      </c>
      <c r="N291" t="s">
        <v>29</v>
      </c>
      <c r="P291" s="5">
        <v>2</v>
      </c>
      <c r="Q291" s="5">
        <v>24</v>
      </c>
      <c r="CU291" s="5">
        <v>506</v>
      </c>
      <c r="CV291" s="5">
        <v>506</v>
      </c>
    </row>
    <row r="292" spans="1:104" ht="18.75" hidden="1" customHeight="1" x14ac:dyDescent="0.25">
      <c r="A292" t="s">
        <v>430</v>
      </c>
      <c r="B292" t="s">
        <v>468</v>
      </c>
      <c r="C292" t="s">
        <v>52</v>
      </c>
      <c r="D292" t="s">
        <v>469</v>
      </c>
      <c r="E292" s="5">
        <v>2</v>
      </c>
      <c r="F292" t="s">
        <v>285</v>
      </c>
      <c r="G292" t="s">
        <v>470</v>
      </c>
      <c r="H292" s="5">
        <v>1</v>
      </c>
      <c r="I292" s="5">
        <v>1</v>
      </c>
      <c r="J292" s="5">
        <v>1</v>
      </c>
      <c r="K292" s="5">
        <v>1</v>
      </c>
      <c r="N292" t="s">
        <v>397</v>
      </c>
      <c r="P292" s="5">
        <v>2</v>
      </c>
      <c r="Q292" s="5">
        <v>24</v>
      </c>
      <c r="CY292" s="5">
        <v>506</v>
      </c>
      <c r="CZ292" s="5">
        <v>506</v>
      </c>
    </row>
    <row r="293" spans="1:104" ht="18.75" hidden="1" customHeight="1" x14ac:dyDescent="0.25">
      <c r="A293" t="s">
        <v>430</v>
      </c>
      <c r="B293" t="s">
        <v>468</v>
      </c>
      <c r="C293" t="s">
        <v>52</v>
      </c>
      <c r="D293" t="s">
        <v>469</v>
      </c>
      <c r="E293" s="5">
        <v>2</v>
      </c>
      <c r="F293" t="s">
        <v>288</v>
      </c>
      <c r="G293" t="s">
        <v>434</v>
      </c>
      <c r="H293" s="5">
        <v>1</v>
      </c>
      <c r="I293" s="5">
        <v>1</v>
      </c>
      <c r="J293" s="5">
        <v>1</v>
      </c>
      <c r="K293" s="5">
        <v>1</v>
      </c>
      <c r="N293" t="s">
        <v>86</v>
      </c>
      <c r="P293" s="5">
        <v>2</v>
      </c>
      <c r="Q293" s="5">
        <v>24</v>
      </c>
      <c r="CW293" s="5">
        <v>506</v>
      </c>
      <c r="CX293" s="5">
        <v>506</v>
      </c>
    </row>
    <row r="294" spans="1:104" ht="18.75" hidden="1" customHeight="1" x14ac:dyDescent="0.25">
      <c r="A294" t="s">
        <v>430</v>
      </c>
      <c r="B294" t="s">
        <v>468</v>
      </c>
      <c r="C294" t="s">
        <v>52</v>
      </c>
      <c r="D294" t="s">
        <v>469</v>
      </c>
      <c r="E294" s="5">
        <v>2</v>
      </c>
      <c r="F294" t="s">
        <v>274</v>
      </c>
      <c r="G294" t="s">
        <v>437</v>
      </c>
      <c r="J294" s="5">
        <v>1</v>
      </c>
      <c r="N294" t="s">
        <v>89</v>
      </c>
      <c r="P294" s="5">
        <v>2</v>
      </c>
      <c r="Q294" s="5">
        <v>24</v>
      </c>
      <c r="AD294" s="5">
        <v>506</v>
      </c>
      <c r="AE294" s="5">
        <v>506</v>
      </c>
    </row>
    <row r="295" spans="1:104" ht="18.75" hidden="1" customHeight="1" x14ac:dyDescent="0.25">
      <c r="A295" t="s">
        <v>430</v>
      </c>
      <c r="B295" t="s">
        <v>471</v>
      </c>
      <c r="C295" t="s">
        <v>52</v>
      </c>
      <c r="D295" t="s">
        <v>472</v>
      </c>
      <c r="E295" s="5">
        <v>2</v>
      </c>
      <c r="F295" t="s">
        <v>226</v>
      </c>
      <c r="G295" t="s">
        <v>464</v>
      </c>
      <c r="K295" s="5">
        <v>1</v>
      </c>
      <c r="N295" t="s">
        <v>26</v>
      </c>
      <c r="P295" s="5">
        <v>8</v>
      </c>
      <c r="Q295" s="5">
        <v>96</v>
      </c>
      <c r="AP295" s="5">
        <v>2</v>
      </c>
      <c r="AQ295" s="5">
        <v>2</v>
      </c>
      <c r="BT295" s="5">
        <v>2</v>
      </c>
      <c r="BU295" s="5">
        <v>2</v>
      </c>
      <c r="BV295" s="5">
        <v>2</v>
      </c>
      <c r="BW295" s="5">
        <v>2</v>
      </c>
      <c r="CJ295" s="5">
        <v>2</v>
      </c>
      <c r="CK295" s="5">
        <v>2</v>
      </c>
    </row>
    <row r="296" spans="1:104" ht="18.75" hidden="1" customHeight="1" x14ac:dyDescent="0.25">
      <c r="A296" t="s">
        <v>430</v>
      </c>
      <c r="B296" t="s">
        <v>473</v>
      </c>
      <c r="C296" t="s">
        <v>52</v>
      </c>
      <c r="D296" t="s">
        <v>472</v>
      </c>
      <c r="E296" s="5">
        <v>2</v>
      </c>
      <c r="F296" t="s">
        <v>266</v>
      </c>
      <c r="G296" t="s">
        <v>433</v>
      </c>
      <c r="H296" s="5">
        <v>1</v>
      </c>
      <c r="I296" s="5">
        <v>1</v>
      </c>
      <c r="N296" t="s">
        <v>26</v>
      </c>
      <c r="P296" s="5">
        <v>14</v>
      </c>
      <c r="Q296" s="5">
        <v>168</v>
      </c>
      <c r="AB296" s="5">
        <v>2</v>
      </c>
      <c r="AC296" s="5">
        <v>2</v>
      </c>
      <c r="AR296" s="5">
        <v>2</v>
      </c>
      <c r="AS296" s="5">
        <v>2</v>
      </c>
      <c r="BF296" s="5">
        <v>2</v>
      </c>
      <c r="BG296" s="5">
        <v>2</v>
      </c>
      <c r="BH296" s="5">
        <v>2</v>
      </c>
      <c r="BI296" s="5">
        <v>2</v>
      </c>
      <c r="BX296" s="5">
        <v>2</v>
      </c>
      <c r="BY296" s="5">
        <v>2</v>
      </c>
      <c r="CL296" s="5">
        <v>2</v>
      </c>
      <c r="CM296" s="5">
        <v>2</v>
      </c>
      <c r="CN296" s="5">
        <v>2</v>
      </c>
      <c r="CO296" s="5">
        <v>2</v>
      </c>
    </row>
    <row r="297" spans="1:104" ht="18.75" hidden="1" customHeight="1" x14ac:dyDescent="0.25">
      <c r="A297" t="s">
        <v>430</v>
      </c>
      <c r="B297" t="s">
        <v>473</v>
      </c>
      <c r="C297" t="s">
        <v>52</v>
      </c>
      <c r="D297" t="s">
        <v>472</v>
      </c>
      <c r="E297" s="5">
        <v>2</v>
      </c>
      <c r="F297" t="s">
        <v>282</v>
      </c>
      <c r="G297" t="s">
        <v>465</v>
      </c>
      <c r="H297" s="5">
        <v>1</v>
      </c>
      <c r="I297" s="5">
        <v>1</v>
      </c>
      <c r="J297" s="5">
        <v>1</v>
      </c>
      <c r="K297" s="5">
        <v>1</v>
      </c>
      <c r="N297" t="s">
        <v>26</v>
      </c>
      <c r="P297" s="5">
        <v>2</v>
      </c>
      <c r="Q297" s="5">
        <v>24</v>
      </c>
      <c r="X297" s="5">
        <v>2</v>
      </c>
      <c r="Y297" s="5">
        <v>2</v>
      </c>
    </row>
    <row r="298" spans="1:104" ht="18.75" hidden="1" customHeight="1" x14ac:dyDescent="0.25">
      <c r="A298" t="s">
        <v>430</v>
      </c>
      <c r="B298" t="s">
        <v>473</v>
      </c>
      <c r="C298" t="s">
        <v>52</v>
      </c>
      <c r="D298" t="s">
        <v>472</v>
      </c>
      <c r="E298" s="5">
        <v>2</v>
      </c>
      <c r="F298" t="s">
        <v>415</v>
      </c>
      <c r="G298" t="s">
        <v>435</v>
      </c>
      <c r="H298" s="5">
        <v>1</v>
      </c>
      <c r="I298" s="5">
        <v>1</v>
      </c>
      <c r="J298" s="5">
        <v>1</v>
      </c>
      <c r="K298" s="5">
        <v>1</v>
      </c>
      <c r="N298" t="s">
        <v>82</v>
      </c>
      <c r="P298" s="5">
        <v>2</v>
      </c>
      <c r="Q298" s="5">
        <v>24</v>
      </c>
      <c r="BD298" s="5">
        <v>2</v>
      </c>
      <c r="BE298" s="5">
        <v>2</v>
      </c>
    </row>
    <row r="299" spans="1:104" ht="18.75" hidden="1" customHeight="1" x14ac:dyDescent="0.25">
      <c r="A299" t="s">
        <v>430</v>
      </c>
      <c r="B299" t="s">
        <v>473</v>
      </c>
      <c r="C299" t="s">
        <v>52</v>
      </c>
      <c r="D299" t="s">
        <v>472</v>
      </c>
      <c r="E299" s="5">
        <v>2</v>
      </c>
      <c r="F299" t="s">
        <v>417</v>
      </c>
      <c r="G299" t="s">
        <v>436</v>
      </c>
      <c r="H299" s="5">
        <v>1</v>
      </c>
      <c r="I299" s="5">
        <v>1</v>
      </c>
      <c r="J299" s="5">
        <v>1</v>
      </c>
      <c r="K299" s="5">
        <v>1</v>
      </c>
      <c r="N299" t="s">
        <v>219</v>
      </c>
      <c r="P299" s="5">
        <v>2</v>
      </c>
      <c r="Q299" s="5">
        <v>24</v>
      </c>
      <c r="AN299" s="5">
        <v>2</v>
      </c>
      <c r="AO299" s="5">
        <v>2</v>
      </c>
    </row>
    <row r="300" spans="1:104" ht="18.75" hidden="1" customHeight="1" x14ac:dyDescent="0.25">
      <c r="A300" t="s">
        <v>430</v>
      </c>
      <c r="B300" t="s">
        <v>473</v>
      </c>
      <c r="C300" t="s">
        <v>52</v>
      </c>
      <c r="D300" t="s">
        <v>472</v>
      </c>
      <c r="E300" s="5">
        <v>2</v>
      </c>
      <c r="F300" t="s">
        <v>274</v>
      </c>
      <c r="G300" t="s">
        <v>437</v>
      </c>
      <c r="I300" s="5">
        <v>1</v>
      </c>
      <c r="N300" t="s">
        <v>99</v>
      </c>
      <c r="P300" s="5">
        <v>2</v>
      </c>
      <c r="Q300" s="5">
        <v>24</v>
      </c>
      <c r="Z300" s="5">
        <v>2</v>
      </c>
      <c r="AA300" s="5">
        <v>2</v>
      </c>
    </row>
    <row r="301" spans="1:104" ht="18.75" hidden="1" customHeight="1" x14ac:dyDescent="0.25">
      <c r="A301" t="s">
        <v>430</v>
      </c>
      <c r="B301" t="s">
        <v>474</v>
      </c>
      <c r="C301" t="s">
        <v>52</v>
      </c>
      <c r="D301" t="s">
        <v>475</v>
      </c>
      <c r="E301" s="5">
        <v>1</v>
      </c>
      <c r="F301" t="s">
        <v>395</v>
      </c>
      <c r="G301" t="s">
        <v>476</v>
      </c>
      <c r="H301" s="5">
        <v>1</v>
      </c>
      <c r="N301" t="s">
        <v>2</v>
      </c>
      <c r="P301" s="5">
        <v>0</v>
      </c>
      <c r="Q301" s="5">
        <v>0</v>
      </c>
    </row>
    <row r="302" spans="1:104" ht="18.75" hidden="1" customHeight="1" x14ac:dyDescent="0.25">
      <c r="A302" t="s">
        <v>430</v>
      </c>
      <c r="B302" t="s">
        <v>474</v>
      </c>
      <c r="C302" t="s">
        <v>52</v>
      </c>
      <c r="D302" t="s">
        <v>475</v>
      </c>
      <c r="E302" s="5">
        <v>1</v>
      </c>
      <c r="F302" t="s">
        <v>226</v>
      </c>
      <c r="G302" t="s">
        <v>464</v>
      </c>
      <c r="H302" s="5">
        <v>1</v>
      </c>
      <c r="I302" s="5">
        <v>1</v>
      </c>
      <c r="J302" s="5">
        <v>1</v>
      </c>
      <c r="N302" t="s">
        <v>2</v>
      </c>
      <c r="P302" s="5">
        <v>12</v>
      </c>
      <c r="Q302" s="5">
        <v>144</v>
      </c>
      <c r="T302" s="5">
        <v>503</v>
      </c>
      <c r="U302" s="5">
        <v>503</v>
      </c>
      <c r="AL302" s="5">
        <v>503</v>
      </c>
      <c r="AM302" s="5">
        <v>503</v>
      </c>
      <c r="AX302" s="5">
        <v>503</v>
      </c>
      <c r="AY302" s="5">
        <v>503</v>
      </c>
      <c r="AZ302" s="5">
        <v>503</v>
      </c>
      <c r="BA302" s="5">
        <v>503</v>
      </c>
      <c r="BP302" s="5">
        <v>503</v>
      </c>
      <c r="BQ302" s="5">
        <v>503</v>
      </c>
      <c r="CF302" s="5">
        <v>503</v>
      </c>
      <c r="CG302" s="5">
        <v>503</v>
      </c>
    </row>
    <row r="303" spans="1:104" ht="18.75" hidden="1" customHeight="1" x14ac:dyDescent="0.25">
      <c r="A303" t="s">
        <v>430</v>
      </c>
      <c r="B303" t="s">
        <v>474</v>
      </c>
      <c r="C303" t="s">
        <v>52</v>
      </c>
      <c r="D303" t="s">
        <v>475</v>
      </c>
      <c r="E303" s="5">
        <v>1</v>
      </c>
      <c r="F303" t="s">
        <v>264</v>
      </c>
      <c r="G303" t="s">
        <v>477</v>
      </c>
      <c r="H303" s="5">
        <v>1</v>
      </c>
      <c r="I303" s="5">
        <v>1</v>
      </c>
      <c r="J303" s="5">
        <v>1</v>
      </c>
      <c r="K303" s="5">
        <v>1</v>
      </c>
      <c r="N303" t="s">
        <v>2</v>
      </c>
      <c r="P303" s="5">
        <v>10</v>
      </c>
      <c r="Q303" s="5">
        <v>120</v>
      </c>
      <c r="V303" s="5">
        <v>503</v>
      </c>
      <c r="W303" s="5">
        <v>503</v>
      </c>
      <c r="AJ303" s="5">
        <v>503</v>
      </c>
      <c r="AK303" s="5">
        <v>503</v>
      </c>
      <c r="BB303" s="5">
        <v>503</v>
      </c>
      <c r="BC303" s="5">
        <v>503</v>
      </c>
      <c r="BR303" s="5">
        <v>503</v>
      </c>
      <c r="BS303" s="5">
        <v>503</v>
      </c>
      <c r="CH303" s="5">
        <v>503</v>
      </c>
      <c r="CI303" s="5">
        <v>503</v>
      </c>
    </row>
    <row r="304" spans="1:104" ht="18.75" hidden="1" customHeight="1" x14ac:dyDescent="0.25">
      <c r="A304" t="s">
        <v>430</v>
      </c>
      <c r="B304" t="s">
        <v>474</v>
      </c>
      <c r="C304" t="s">
        <v>52</v>
      </c>
      <c r="D304" t="s">
        <v>475</v>
      </c>
      <c r="E304" s="5">
        <v>1</v>
      </c>
      <c r="F304" t="s">
        <v>350</v>
      </c>
      <c r="G304" t="s">
        <v>440</v>
      </c>
      <c r="H304" s="5">
        <v>1</v>
      </c>
      <c r="I304" s="5">
        <v>1</v>
      </c>
      <c r="J304" s="5">
        <v>1</v>
      </c>
      <c r="K304" s="5">
        <v>1</v>
      </c>
      <c r="N304" t="s">
        <v>410</v>
      </c>
      <c r="P304" s="5">
        <v>2</v>
      </c>
      <c r="Q304" s="5">
        <v>24</v>
      </c>
      <c r="BN304" s="5">
        <v>503</v>
      </c>
      <c r="BO304" s="5">
        <v>503</v>
      </c>
    </row>
    <row r="305" spans="1:104" ht="18.75" hidden="1" customHeight="1" x14ac:dyDescent="0.25">
      <c r="A305" t="s">
        <v>430</v>
      </c>
      <c r="B305" t="s">
        <v>474</v>
      </c>
      <c r="C305" t="s">
        <v>52</v>
      </c>
      <c r="D305" t="s">
        <v>475</v>
      </c>
      <c r="E305" s="5">
        <v>1</v>
      </c>
      <c r="F305" t="s">
        <v>288</v>
      </c>
      <c r="G305" t="s">
        <v>434</v>
      </c>
      <c r="H305" s="5">
        <v>1</v>
      </c>
      <c r="I305" s="5">
        <v>1</v>
      </c>
      <c r="J305" s="5">
        <v>1</v>
      </c>
      <c r="K305" s="5">
        <v>1</v>
      </c>
      <c r="N305" t="s">
        <v>86</v>
      </c>
      <c r="P305" s="5">
        <v>2</v>
      </c>
      <c r="Q305" s="5">
        <v>24</v>
      </c>
      <c r="R305" s="5">
        <v>503</v>
      </c>
      <c r="S305" s="5">
        <v>503</v>
      </c>
    </row>
    <row r="306" spans="1:104" ht="18.75" hidden="1" customHeight="1" x14ac:dyDescent="0.25">
      <c r="A306" t="s">
        <v>430</v>
      </c>
      <c r="B306" t="s">
        <v>474</v>
      </c>
      <c r="C306" t="s">
        <v>52</v>
      </c>
      <c r="D306" t="s">
        <v>475</v>
      </c>
      <c r="E306" s="5">
        <v>1</v>
      </c>
      <c r="F306" t="s">
        <v>285</v>
      </c>
      <c r="G306" t="s">
        <v>470</v>
      </c>
      <c r="H306" s="5">
        <v>1</v>
      </c>
      <c r="I306" s="5">
        <v>1</v>
      </c>
      <c r="J306" s="5">
        <v>1</v>
      </c>
      <c r="K306" s="5">
        <v>1</v>
      </c>
      <c r="N306" t="s">
        <v>397</v>
      </c>
      <c r="P306" s="5">
        <v>2</v>
      </c>
      <c r="Q306" s="5">
        <v>24</v>
      </c>
      <c r="AH306" s="5">
        <v>503</v>
      </c>
      <c r="AI306" s="5">
        <v>503</v>
      </c>
    </row>
    <row r="307" spans="1:104" ht="18.75" hidden="1" customHeight="1" x14ac:dyDescent="0.25">
      <c r="A307" t="s">
        <v>430</v>
      </c>
      <c r="B307" t="s">
        <v>474</v>
      </c>
      <c r="C307" t="s">
        <v>52</v>
      </c>
      <c r="D307" t="s">
        <v>475</v>
      </c>
      <c r="E307" s="5">
        <v>1</v>
      </c>
      <c r="F307" t="s">
        <v>274</v>
      </c>
      <c r="G307" t="s">
        <v>437</v>
      </c>
      <c r="J307" s="5">
        <v>1</v>
      </c>
      <c r="N307" t="s">
        <v>41</v>
      </c>
      <c r="P307" s="5">
        <v>2</v>
      </c>
      <c r="Q307" s="5">
        <v>24</v>
      </c>
      <c r="CD307" s="5">
        <v>503</v>
      </c>
      <c r="CE307" s="5">
        <v>503</v>
      </c>
    </row>
    <row r="308" spans="1:104" ht="18.75" hidden="1" customHeight="1" x14ac:dyDescent="0.25">
      <c r="A308" t="s">
        <v>430</v>
      </c>
      <c r="B308" t="s">
        <v>458</v>
      </c>
      <c r="C308" t="s">
        <v>68</v>
      </c>
      <c r="D308" t="s">
        <v>459</v>
      </c>
      <c r="E308" s="5">
        <v>3</v>
      </c>
      <c r="F308" t="s">
        <v>285</v>
      </c>
      <c r="G308" t="s">
        <v>470</v>
      </c>
      <c r="H308" s="5">
        <v>1</v>
      </c>
      <c r="I308" s="5">
        <v>1</v>
      </c>
      <c r="J308" s="5">
        <v>1</v>
      </c>
      <c r="K308" s="5">
        <v>1</v>
      </c>
      <c r="N308" t="s">
        <v>397</v>
      </c>
      <c r="P308" s="5">
        <v>2</v>
      </c>
      <c r="Q308" s="5">
        <v>24</v>
      </c>
      <c r="T308" s="5">
        <v>505</v>
      </c>
      <c r="U308" s="5">
        <v>505</v>
      </c>
    </row>
    <row r="309" spans="1:104" ht="18.75" hidden="1" customHeight="1" x14ac:dyDescent="0.25">
      <c r="A309" t="s">
        <v>430</v>
      </c>
      <c r="B309" t="s">
        <v>458</v>
      </c>
      <c r="C309" t="s">
        <v>68</v>
      </c>
      <c r="D309" t="s">
        <v>459</v>
      </c>
      <c r="E309" s="5">
        <v>3</v>
      </c>
      <c r="F309" t="s">
        <v>274</v>
      </c>
      <c r="G309" t="s">
        <v>437</v>
      </c>
      <c r="J309" s="5">
        <v>1</v>
      </c>
      <c r="N309" t="s">
        <v>97</v>
      </c>
      <c r="P309" s="5">
        <v>2</v>
      </c>
      <c r="Q309" s="5">
        <v>24</v>
      </c>
      <c r="AZ309" s="5">
        <v>505</v>
      </c>
      <c r="BA309" s="5">
        <v>505</v>
      </c>
    </row>
    <row r="310" spans="1:104" ht="18.75" hidden="1" customHeight="1" x14ac:dyDescent="0.25">
      <c r="A310" t="s">
        <v>430</v>
      </c>
      <c r="B310" t="s">
        <v>478</v>
      </c>
      <c r="C310" t="s">
        <v>52</v>
      </c>
      <c r="D310" t="s">
        <v>479</v>
      </c>
      <c r="E310" s="5">
        <v>2</v>
      </c>
      <c r="F310" t="s">
        <v>226</v>
      </c>
      <c r="G310" t="s">
        <v>464</v>
      </c>
      <c r="K310" s="5">
        <v>1</v>
      </c>
      <c r="N310" t="s">
        <v>75</v>
      </c>
      <c r="P310" s="5">
        <v>10</v>
      </c>
      <c r="Q310" s="5">
        <v>120</v>
      </c>
      <c r="X310" s="5">
        <v>506</v>
      </c>
      <c r="Y310" s="5">
        <v>506</v>
      </c>
      <c r="AP310" s="5">
        <v>506</v>
      </c>
      <c r="AQ310" s="5">
        <v>506</v>
      </c>
      <c r="BH310" s="5">
        <v>506</v>
      </c>
      <c r="BI310" s="5">
        <v>506</v>
      </c>
      <c r="BX310" s="5">
        <v>506</v>
      </c>
      <c r="BY310" s="5">
        <v>506</v>
      </c>
      <c r="CJ310" s="5">
        <v>506</v>
      </c>
      <c r="CK310" s="5">
        <v>506</v>
      </c>
    </row>
    <row r="311" spans="1:104" ht="18.75" hidden="1" customHeight="1" x14ac:dyDescent="0.25">
      <c r="A311" t="s">
        <v>430</v>
      </c>
      <c r="B311" t="s">
        <v>478</v>
      </c>
      <c r="C311" t="s">
        <v>52</v>
      </c>
      <c r="D311" t="s">
        <v>479</v>
      </c>
      <c r="E311" s="5">
        <v>2</v>
      </c>
      <c r="F311" t="s">
        <v>266</v>
      </c>
      <c r="G311" t="s">
        <v>433</v>
      </c>
      <c r="H311" s="5">
        <v>1</v>
      </c>
      <c r="I311" s="5">
        <v>1</v>
      </c>
      <c r="N311" t="s">
        <v>75</v>
      </c>
      <c r="P311" s="5">
        <v>12</v>
      </c>
      <c r="Q311" s="5">
        <v>144</v>
      </c>
      <c r="Z311" s="5">
        <v>506</v>
      </c>
      <c r="AA311" s="5">
        <v>506</v>
      </c>
      <c r="AB311" s="5">
        <v>506</v>
      </c>
      <c r="AC311" s="5">
        <v>506</v>
      </c>
      <c r="AN311" s="5">
        <v>506</v>
      </c>
      <c r="AO311" s="5">
        <v>506</v>
      </c>
      <c r="AR311" s="5">
        <v>506</v>
      </c>
      <c r="AS311" s="5">
        <v>506</v>
      </c>
      <c r="BV311" s="5">
        <v>506</v>
      </c>
      <c r="BW311" s="5">
        <v>506</v>
      </c>
      <c r="CL311" s="5">
        <v>506</v>
      </c>
      <c r="CM311" s="5">
        <v>506</v>
      </c>
    </row>
    <row r="312" spans="1:104" ht="18.75" hidden="1" customHeight="1" x14ac:dyDescent="0.25">
      <c r="A312" t="s">
        <v>430</v>
      </c>
      <c r="B312" t="s">
        <v>478</v>
      </c>
      <c r="C312" t="s">
        <v>52</v>
      </c>
      <c r="D312" t="s">
        <v>479</v>
      </c>
      <c r="E312" s="5">
        <v>2</v>
      </c>
      <c r="F312" t="s">
        <v>282</v>
      </c>
      <c r="G312" t="s">
        <v>465</v>
      </c>
      <c r="H312" s="5">
        <v>1</v>
      </c>
      <c r="I312" s="5">
        <v>1</v>
      </c>
      <c r="J312" s="5">
        <v>1</v>
      </c>
      <c r="K312" s="5">
        <v>1</v>
      </c>
      <c r="N312" t="s">
        <v>75</v>
      </c>
      <c r="P312" s="5">
        <v>2</v>
      </c>
      <c r="Q312" s="5">
        <v>24</v>
      </c>
      <c r="CN312" s="5">
        <v>506</v>
      </c>
      <c r="CO312" s="5">
        <v>506</v>
      </c>
    </row>
    <row r="313" spans="1:104" ht="18.75" hidden="1" customHeight="1" x14ac:dyDescent="0.25">
      <c r="A313" t="s">
        <v>430</v>
      </c>
      <c r="B313" t="s">
        <v>478</v>
      </c>
      <c r="C313" t="s">
        <v>52</v>
      </c>
      <c r="D313" t="s">
        <v>479</v>
      </c>
      <c r="E313" s="5">
        <v>2</v>
      </c>
      <c r="F313" t="s">
        <v>288</v>
      </c>
      <c r="G313" t="s">
        <v>434</v>
      </c>
      <c r="H313" s="5">
        <v>1</v>
      </c>
      <c r="I313" s="5">
        <v>1</v>
      </c>
      <c r="J313" s="5">
        <v>1</v>
      </c>
      <c r="K313" s="5">
        <v>1</v>
      </c>
      <c r="N313" t="s">
        <v>86</v>
      </c>
      <c r="P313" s="5">
        <v>2</v>
      </c>
      <c r="Q313" s="5">
        <v>24</v>
      </c>
      <c r="BD313" s="5">
        <v>506</v>
      </c>
      <c r="BE313" s="5">
        <v>506</v>
      </c>
    </row>
    <row r="314" spans="1:104" ht="18.75" hidden="1" customHeight="1" x14ac:dyDescent="0.25">
      <c r="A314" t="s">
        <v>430</v>
      </c>
      <c r="B314" t="s">
        <v>478</v>
      </c>
      <c r="C314" t="s">
        <v>52</v>
      </c>
      <c r="D314" t="s">
        <v>479</v>
      </c>
      <c r="E314" s="5">
        <v>2</v>
      </c>
      <c r="F314" t="s">
        <v>417</v>
      </c>
      <c r="G314" t="s">
        <v>436</v>
      </c>
      <c r="H314" s="5">
        <v>1</v>
      </c>
      <c r="I314" s="5">
        <v>1</v>
      </c>
      <c r="J314" s="5">
        <v>1</v>
      </c>
      <c r="K314" s="5">
        <v>1</v>
      </c>
      <c r="N314" t="s">
        <v>219</v>
      </c>
      <c r="P314" s="5">
        <v>2</v>
      </c>
      <c r="Q314" s="5">
        <v>24</v>
      </c>
      <c r="BF314" s="5">
        <v>506</v>
      </c>
      <c r="BG314" s="5">
        <v>506</v>
      </c>
    </row>
    <row r="315" spans="1:104" ht="18.75" hidden="1" customHeight="1" x14ac:dyDescent="0.25">
      <c r="A315" t="s">
        <v>430</v>
      </c>
      <c r="B315" t="s">
        <v>478</v>
      </c>
      <c r="C315" t="s">
        <v>52</v>
      </c>
      <c r="D315" t="s">
        <v>479</v>
      </c>
      <c r="E315" s="5">
        <v>2</v>
      </c>
      <c r="F315" t="s">
        <v>274</v>
      </c>
      <c r="G315" t="s">
        <v>437</v>
      </c>
      <c r="I315" s="5">
        <v>1</v>
      </c>
      <c r="N315" t="s">
        <v>41</v>
      </c>
      <c r="P315" s="5">
        <v>2</v>
      </c>
      <c r="Q315" s="5">
        <v>24</v>
      </c>
      <c r="BT315" s="5">
        <v>506</v>
      </c>
      <c r="BU315" s="5">
        <v>506</v>
      </c>
    </row>
    <row r="316" spans="1:104" ht="18.75" hidden="1" customHeight="1" x14ac:dyDescent="0.25">
      <c r="A316" t="s">
        <v>430</v>
      </c>
      <c r="B316" t="s">
        <v>480</v>
      </c>
      <c r="C316" t="s">
        <v>52</v>
      </c>
      <c r="D316" t="s">
        <v>481</v>
      </c>
      <c r="E316" s="5">
        <v>2</v>
      </c>
      <c r="F316" t="s">
        <v>226</v>
      </c>
      <c r="G316" t="s">
        <v>464</v>
      </c>
      <c r="K316" s="5">
        <v>1</v>
      </c>
      <c r="N316" t="s">
        <v>30</v>
      </c>
      <c r="P316" s="5">
        <v>8</v>
      </c>
      <c r="Q316" s="5">
        <v>96</v>
      </c>
      <c r="AD316" s="5">
        <v>502</v>
      </c>
      <c r="AE316" s="5">
        <v>502</v>
      </c>
      <c r="AT316" s="5">
        <v>502</v>
      </c>
      <c r="AU316" s="5">
        <v>502</v>
      </c>
      <c r="BJ316" s="5">
        <v>502</v>
      </c>
      <c r="BK316" s="5">
        <v>502</v>
      </c>
      <c r="CP316" s="5">
        <v>502</v>
      </c>
      <c r="CQ316" s="5">
        <v>502</v>
      </c>
    </row>
    <row r="317" spans="1:104" ht="18.75" hidden="1" customHeight="1" x14ac:dyDescent="0.25">
      <c r="A317" t="s">
        <v>430</v>
      </c>
      <c r="B317" t="s">
        <v>480</v>
      </c>
      <c r="C317" t="s">
        <v>52</v>
      </c>
      <c r="D317" t="s">
        <v>481</v>
      </c>
      <c r="E317" s="5">
        <v>2</v>
      </c>
      <c r="F317" t="s">
        <v>266</v>
      </c>
      <c r="G317" t="s">
        <v>433</v>
      </c>
      <c r="H317" s="5">
        <v>1</v>
      </c>
      <c r="I317" s="5">
        <v>1</v>
      </c>
      <c r="N317" t="s">
        <v>30</v>
      </c>
      <c r="P317" s="5">
        <v>10</v>
      </c>
      <c r="Q317" s="5">
        <v>120</v>
      </c>
      <c r="AF317" s="5">
        <v>502</v>
      </c>
      <c r="AG317" s="5">
        <v>502</v>
      </c>
      <c r="AV317" s="5">
        <v>502</v>
      </c>
      <c r="AW317" s="5">
        <v>502</v>
      </c>
      <c r="BL317" s="5">
        <v>502</v>
      </c>
      <c r="BM317" s="5">
        <v>502</v>
      </c>
      <c r="CB317" s="5">
        <v>502</v>
      </c>
      <c r="CC317" s="5">
        <v>502</v>
      </c>
      <c r="CR317" s="5">
        <v>502</v>
      </c>
      <c r="CS317" s="5">
        <v>502</v>
      </c>
    </row>
    <row r="318" spans="1:104" ht="18.75" hidden="1" customHeight="1" x14ac:dyDescent="0.25">
      <c r="A318" t="s">
        <v>430</v>
      </c>
      <c r="B318" t="s">
        <v>480</v>
      </c>
      <c r="C318" t="s">
        <v>52</v>
      </c>
      <c r="D318" t="s">
        <v>481</v>
      </c>
      <c r="E318" s="5">
        <v>2</v>
      </c>
      <c r="F318" t="s">
        <v>282</v>
      </c>
      <c r="G318" t="s">
        <v>465</v>
      </c>
      <c r="H318" s="5">
        <v>1</v>
      </c>
      <c r="I318" s="5">
        <v>1</v>
      </c>
      <c r="J318" s="5">
        <v>1</v>
      </c>
      <c r="K318" s="5">
        <v>1</v>
      </c>
      <c r="N318" t="s">
        <v>30</v>
      </c>
      <c r="P318" s="5">
        <v>2</v>
      </c>
      <c r="Q318" s="5">
        <v>24</v>
      </c>
      <c r="CW318" s="5">
        <v>502</v>
      </c>
      <c r="CX318" s="5">
        <v>502</v>
      </c>
    </row>
    <row r="319" spans="1:104" ht="18.75" hidden="1" customHeight="1" x14ac:dyDescent="0.25">
      <c r="A319" t="s">
        <v>430</v>
      </c>
      <c r="B319" t="s">
        <v>480</v>
      </c>
      <c r="C319" t="s">
        <v>52</v>
      </c>
      <c r="D319" t="s">
        <v>481</v>
      </c>
      <c r="E319" s="5">
        <v>2</v>
      </c>
      <c r="F319" t="s">
        <v>288</v>
      </c>
      <c r="G319" t="s">
        <v>434</v>
      </c>
      <c r="H319" s="5">
        <v>1</v>
      </c>
      <c r="I319" s="5">
        <v>1</v>
      </c>
      <c r="J319" s="5">
        <v>1</v>
      </c>
      <c r="K319" s="5">
        <v>1</v>
      </c>
      <c r="N319" t="s">
        <v>86</v>
      </c>
      <c r="P319" s="5">
        <v>2</v>
      </c>
      <c r="Q319" s="5">
        <v>24</v>
      </c>
      <c r="CU319" s="5">
        <v>502</v>
      </c>
      <c r="CV319" s="5">
        <v>502</v>
      </c>
    </row>
    <row r="320" spans="1:104" ht="18.75" hidden="1" customHeight="1" x14ac:dyDescent="0.25">
      <c r="A320" t="s">
        <v>430</v>
      </c>
      <c r="B320" t="s">
        <v>480</v>
      </c>
      <c r="C320" t="s">
        <v>52</v>
      </c>
      <c r="D320" t="s">
        <v>481</v>
      </c>
      <c r="E320" s="5">
        <v>2</v>
      </c>
      <c r="F320" t="s">
        <v>417</v>
      </c>
      <c r="G320" t="s">
        <v>436</v>
      </c>
      <c r="H320" s="5">
        <v>1</v>
      </c>
      <c r="I320" s="5">
        <v>1</v>
      </c>
      <c r="J320" s="5">
        <v>1</v>
      </c>
      <c r="K320" s="5">
        <v>1</v>
      </c>
      <c r="N320" t="s">
        <v>219</v>
      </c>
      <c r="P320" s="5">
        <v>2</v>
      </c>
      <c r="Q320" s="5">
        <v>24</v>
      </c>
      <c r="CY320" s="5">
        <v>502</v>
      </c>
      <c r="CZ320" s="5">
        <v>502</v>
      </c>
    </row>
    <row r="321" spans="1:104" ht="18.75" hidden="1" customHeight="1" x14ac:dyDescent="0.25">
      <c r="A321" t="s">
        <v>430</v>
      </c>
      <c r="B321" t="s">
        <v>480</v>
      </c>
      <c r="C321" t="s">
        <v>52</v>
      </c>
      <c r="D321" t="s">
        <v>481</v>
      </c>
      <c r="E321" s="5">
        <v>2</v>
      </c>
      <c r="F321" t="s">
        <v>274</v>
      </c>
      <c r="G321" t="s">
        <v>437</v>
      </c>
      <c r="H321" s="5">
        <v>1</v>
      </c>
      <c r="N321" t="s">
        <v>99</v>
      </c>
      <c r="P321" s="5">
        <v>2</v>
      </c>
      <c r="Q321" s="5">
        <v>24</v>
      </c>
      <c r="BZ321" s="5">
        <v>502</v>
      </c>
      <c r="CA321" s="5">
        <v>502</v>
      </c>
    </row>
    <row r="322" spans="1:104" ht="18.75" hidden="1" customHeight="1" x14ac:dyDescent="0.25">
      <c r="A322" t="s">
        <v>482</v>
      </c>
      <c r="B322" t="s">
        <v>483</v>
      </c>
      <c r="C322" t="s">
        <v>60</v>
      </c>
      <c r="D322" t="s">
        <v>81</v>
      </c>
      <c r="E322" s="5">
        <v>6</v>
      </c>
      <c r="F322" t="s">
        <v>230</v>
      </c>
      <c r="G322" t="s">
        <v>484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t="s">
        <v>41</v>
      </c>
      <c r="P322" s="5">
        <v>2</v>
      </c>
      <c r="Q322" s="5">
        <v>24</v>
      </c>
      <c r="AV322" s="5">
        <v>203</v>
      </c>
      <c r="AW322" s="5">
        <v>203</v>
      </c>
    </row>
    <row r="323" spans="1:104" ht="18.75" hidden="1" customHeight="1" x14ac:dyDescent="0.25">
      <c r="A323" t="s">
        <v>482</v>
      </c>
      <c r="B323" t="s">
        <v>483</v>
      </c>
      <c r="C323" t="s">
        <v>60</v>
      </c>
      <c r="D323" t="s">
        <v>81</v>
      </c>
      <c r="E323" s="5">
        <v>6</v>
      </c>
      <c r="F323" t="s">
        <v>222</v>
      </c>
      <c r="G323" t="s">
        <v>485</v>
      </c>
      <c r="H323" s="5">
        <v>1</v>
      </c>
      <c r="I323" s="5">
        <v>1</v>
      </c>
      <c r="J323" s="5">
        <v>1</v>
      </c>
      <c r="K323" s="5">
        <v>1</v>
      </c>
      <c r="N323" t="s">
        <v>32</v>
      </c>
      <c r="P323" s="5">
        <v>2</v>
      </c>
      <c r="Q323" s="5">
        <v>24</v>
      </c>
      <c r="AT323" s="5">
        <v>203</v>
      </c>
      <c r="AU323" s="5">
        <v>203</v>
      </c>
    </row>
    <row r="324" spans="1:104" ht="18.75" hidden="1" customHeight="1" x14ac:dyDescent="0.25">
      <c r="A324" t="s">
        <v>482</v>
      </c>
      <c r="B324" t="s">
        <v>483</v>
      </c>
      <c r="C324" t="s">
        <v>60</v>
      </c>
      <c r="D324" t="s">
        <v>81</v>
      </c>
      <c r="E324" s="5">
        <v>6</v>
      </c>
      <c r="F324" t="s">
        <v>393</v>
      </c>
      <c r="G324" t="s">
        <v>486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t="s">
        <v>90</v>
      </c>
      <c r="P324" s="5">
        <v>22</v>
      </c>
      <c r="Q324" s="5">
        <v>264</v>
      </c>
      <c r="AD324" s="5">
        <v>203</v>
      </c>
      <c r="AE324" s="5">
        <v>203</v>
      </c>
      <c r="AF324" s="5">
        <v>203</v>
      </c>
      <c r="AG324" s="5">
        <v>203</v>
      </c>
      <c r="BJ324" s="5">
        <v>203</v>
      </c>
      <c r="BK324" s="5">
        <v>203</v>
      </c>
      <c r="BL324" s="5">
        <v>203</v>
      </c>
      <c r="BM324" s="5">
        <v>203</v>
      </c>
      <c r="BZ324" s="8">
        <v>203</v>
      </c>
      <c r="CA324" s="8">
        <v>203</v>
      </c>
      <c r="CB324" s="8">
        <v>203</v>
      </c>
      <c r="CC324" s="8">
        <v>203</v>
      </c>
      <c r="CP324" s="5">
        <v>203</v>
      </c>
      <c r="CQ324" s="5">
        <v>203</v>
      </c>
      <c r="CR324" s="5">
        <v>203</v>
      </c>
      <c r="CS324" s="5">
        <v>203</v>
      </c>
      <c r="CU324" s="8">
        <v>203</v>
      </c>
      <c r="CV324" s="8">
        <v>203</v>
      </c>
      <c r="CW324" s="8">
        <v>203</v>
      </c>
      <c r="CX324" s="8">
        <v>203</v>
      </c>
      <c r="CY324" s="8">
        <v>203</v>
      </c>
      <c r="CZ324" s="8">
        <v>203</v>
      </c>
    </row>
    <row r="325" spans="1:104" ht="18.75" hidden="1" customHeight="1" x14ac:dyDescent="0.25">
      <c r="A325" t="s">
        <v>482</v>
      </c>
      <c r="B325" t="s">
        <v>487</v>
      </c>
      <c r="C325" t="s">
        <v>44</v>
      </c>
      <c r="D325" t="s">
        <v>488</v>
      </c>
      <c r="E325" s="5">
        <v>3</v>
      </c>
      <c r="F325" t="s">
        <v>230</v>
      </c>
      <c r="G325" t="s">
        <v>484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t="s">
        <v>89</v>
      </c>
      <c r="P325" s="5">
        <v>2</v>
      </c>
      <c r="Q325" s="5">
        <v>24</v>
      </c>
      <c r="CL325" s="5">
        <v>203</v>
      </c>
      <c r="CM325" s="5">
        <v>203</v>
      </c>
    </row>
    <row r="326" spans="1:104" ht="18.75" hidden="1" customHeight="1" x14ac:dyDescent="0.25">
      <c r="A326" t="s">
        <v>482</v>
      </c>
      <c r="B326" t="s">
        <v>487</v>
      </c>
      <c r="C326" t="s">
        <v>44</v>
      </c>
      <c r="D326" t="s">
        <v>488</v>
      </c>
      <c r="E326" s="5">
        <v>3</v>
      </c>
      <c r="F326" t="s">
        <v>228</v>
      </c>
      <c r="G326" t="s">
        <v>489</v>
      </c>
      <c r="H326" s="5">
        <v>1</v>
      </c>
      <c r="I326" s="5">
        <v>1</v>
      </c>
      <c r="J326" s="5">
        <v>1</v>
      </c>
      <c r="K326" s="5">
        <v>1</v>
      </c>
      <c r="N326" t="s">
        <v>82</v>
      </c>
      <c r="P326" s="5">
        <v>2</v>
      </c>
      <c r="Q326" s="5">
        <v>24</v>
      </c>
      <c r="Z326" s="5">
        <v>203</v>
      </c>
      <c r="AA326" s="5">
        <v>203</v>
      </c>
    </row>
    <row r="327" spans="1:104" ht="18.75" hidden="1" customHeight="1" x14ac:dyDescent="0.25">
      <c r="A327" t="s">
        <v>482</v>
      </c>
      <c r="B327" t="s">
        <v>487</v>
      </c>
      <c r="C327" t="s">
        <v>44</v>
      </c>
      <c r="D327" t="s">
        <v>488</v>
      </c>
      <c r="E327" s="5">
        <v>3</v>
      </c>
      <c r="F327" t="s">
        <v>220</v>
      </c>
      <c r="G327" t="s">
        <v>490</v>
      </c>
      <c r="H327" s="5">
        <v>1</v>
      </c>
      <c r="I327" s="5">
        <v>1</v>
      </c>
      <c r="J327" s="5">
        <v>1</v>
      </c>
      <c r="K327" s="5">
        <v>1</v>
      </c>
      <c r="N327" t="s">
        <v>61</v>
      </c>
      <c r="P327" s="5">
        <v>2</v>
      </c>
      <c r="Q327" s="5">
        <v>24</v>
      </c>
      <c r="AB327" s="5">
        <v>203</v>
      </c>
      <c r="AC327" s="5">
        <v>203</v>
      </c>
    </row>
    <row r="328" spans="1:104" ht="18.75" hidden="1" customHeight="1" x14ac:dyDescent="0.25">
      <c r="A328" t="s">
        <v>482</v>
      </c>
      <c r="B328" t="s">
        <v>487</v>
      </c>
      <c r="C328" t="s">
        <v>44</v>
      </c>
      <c r="D328" t="s">
        <v>488</v>
      </c>
      <c r="E328" s="5">
        <v>3</v>
      </c>
      <c r="F328" t="s">
        <v>217</v>
      </c>
      <c r="G328" t="s">
        <v>491</v>
      </c>
      <c r="H328" s="5">
        <v>1</v>
      </c>
      <c r="I328" s="5">
        <v>1</v>
      </c>
      <c r="J328" s="5">
        <v>1</v>
      </c>
      <c r="K328" s="5">
        <v>1</v>
      </c>
      <c r="N328" t="s">
        <v>410</v>
      </c>
      <c r="P328" s="5">
        <v>2</v>
      </c>
      <c r="Q328" s="5">
        <v>24</v>
      </c>
      <c r="X328" s="5">
        <v>203</v>
      </c>
      <c r="Y328" s="5">
        <v>203</v>
      </c>
    </row>
    <row r="329" spans="1:104" ht="18.75" hidden="1" customHeight="1" x14ac:dyDescent="0.25">
      <c r="A329" t="s">
        <v>482</v>
      </c>
      <c r="B329" t="s">
        <v>487</v>
      </c>
      <c r="C329" t="s">
        <v>44</v>
      </c>
      <c r="D329" t="s">
        <v>488</v>
      </c>
      <c r="E329" s="5">
        <v>3</v>
      </c>
      <c r="F329" t="s">
        <v>335</v>
      </c>
      <c r="G329" t="s">
        <v>492</v>
      </c>
      <c r="J329" s="5">
        <v>1</v>
      </c>
      <c r="K329" s="5">
        <v>1</v>
      </c>
      <c r="N329" t="s">
        <v>81</v>
      </c>
      <c r="P329" s="5">
        <v>8</v>
      </c>
      <c r="Q329" s="5">
        <v>96</v>
      </c>
      <c r="AN329" s="5">
        <v>203</v>
      </c>
      <c r="AO329" s="5">
        <v>203</v>
      </c>
      <c r="BD329" s="5">
        <v>203</v>
      </c>
      <c r="BE329" s="5">
        <v>203</v>
      </c>
      <c r="BT329" s="5">
        <v>203</v>
      </c>
      <c r="BU329" s="5">
        <v>203</v>
      </c>
      <c r="CJ329" s="5">
        <v>203</v>
      </c>
      <c r="CK329" s="5">
        <v>203</v>
      </c>
    </row>
    <row r="330" spans="1:104" ht="18.75" hidden="1" customHeight="1" x14ac:dyDescent="0.25">
      <c r="A330" t="s">
        <v>482</v>
      </c>
      <c r="B330" t="s">
        <v>487</v>
      </c>
      <c r="C330" t="s">
        <v>44</v>
      </c>
      <c r="D330" t="s">
        <v>488</v>
      </c>
      <c r="E330" s="5">
        <v>3</v>
      </c>
      <c r="F330" t="s">
        <v>335</v>
      </c>
      <c r="G330" t="s">
        <v>492</v>
      </c>
      <c r="I330" s="5">
        <v>1</v>
      </c>
      <c r="L330" s="5">
        <v>1</v>
      </c>
      <c r="N330" t="s">
        <v>69</v>
      </c>
      <c r="P330" s="5">
        <v>13</v>
      </c>
      <c r="Q330" s="5">
        <v>156</v>
      </c>
      <c r="AP330" s="5">
        <v>203</v>
      </c>
      <c r="AQ330" s="5">
        <v>203</v>
      </c>
      <c r="AR330" s="5">
        <v>203</v>
      </c>
      <c r="BF330" s="5">
        <v>203</v>
      </c>
      <c r="BG330" s="5">
        <v>203</v>
      </c>
      <c r="BH330" s="5">
        <v>203</v>
      </c>
      <c r="BI330" s="5">
        <v>203</v>
      </c>
      <c r="BV330" s="5">
        <v>203</v>
      </c>
      <c r="BW330" s="5">
        <v>203</v>
      </c>
      <c r="BX330" s="5">
        <v>203</v>
      </c>
      <c r="BY330" s="5">
        <v>203</v>
      </c>
      <c r="CN330" s="5">
        <v>203</v>
      </c>
      <c r="CO330" s="5">
        <v>203</v>
      </c>
    </row>
    <row r="331" spans="1:104" ht="18.75" hidden="1" customHeight="1" x14ac:dyDescent="0.25">
      <c r="A331" t="s">
        <v>482</v>
      </c>
      <c r="B331" t="s">
        <v>487</v>
      </c>
      <c r="C331" t="s">
        <v>44</v>
      </c>
      <c r="D331" t="s">
        <v>488</v>
      </c>
      <c r="E331" s="5">
        <v>3</v>
      </c>
      <c r="F331" t="s">
        <v>274</v>
      </c>
      <c r="G331" t="s">
        <v>493</v>
      </c>
      <c r="L331" s="5">
        <v>1</v>
      </c>
      <c r="N331" t="s">
        <v>69</v>
      </c>
      <c r="P331" s="5">
        <v>1</v>
      </c>
      <c r="Q331" s="5">
        <v>12</v>
      </c>
      <c r="AS331" s="5">
        <v>203</v>
      </c>
    </row>
    <row r="332" spans="1:104" ht="18.75" hidden="1" customHeight="1" x14ac:dyDescent="0.25">
      <c r="A332" t="s">
        <v>482</v>
      </c>
      <c r="B332" t="s">
        <v>494</v>
      </c>
      <c r="C332" t="s">
        <v>60</v>
      </c>
      <c r="D332" t="s">
        <v>495</v>
      </c>
      <c r="E332" s="5">
        <v>5</v>
      </c>
      <c r="F332" t="s">
        <v>230</v>
      </c>
      <c r="G332" t="s">
        <v>484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t="s">
        <v>41</v>
      </c>
      <c r="P332" s="5">
        <v>2</v>
      </c>
      <c r="Q332" s="5">
        <v>24</v>
      </c>
      <c r="CF332" s="5">
        <v>205</v>
      </c>
      <c r="CG332" s="5">
        <v>205</v>
      </c>
    </row>
    <row r="333" spans="1:104" ht="18.75" hidden="1" customHeight="1" x14ac:dyDescent="0.25">
      <c r="A333" t="s">
        <v>482</v>
      </c>
      <c r="B333" t="s">
        <v>494</v>
      </c>
      <c r="C333" t="s">
        <v>60</v>
      </c>
      <c r="D333" t="s">
        <v>495</v>
      </c>
      <c r="E333" s="5">
        <v>5</v>
      </c>
      <c r="F333" t="s">
        <v>304</v>
      </c>
      <c r="G333" t="s">
        <v>496</v>
      </c>
      <c r="H333" s="5">
        <v>1</v>
      </c>
      <c r="I333" s="5">
        <v>1</v>
      </c>
      <c r="J333" s="5">
        <v>1</v>
      </c>
      <c r="K333" s="5">
        <v>1</v>
      </c>
      <c r="N333" t="s">
        <v>45</v>
      </c>
      <c r="P333" s="5">
        <v>2</v>
      </c>
      <c r="Q333" s="5">
        <v>24</v>
      </c>
      <c r="CD333" s="5">
        <v>205</v>
      </c>
      <c r="CE333" s="5">
        <v>205</v>
      </c>
    </row>
    <row r="334" spans="1:104" ht="18.75" hidden="1" customHeight="1" x14ac:dyDescent="0.25">
      <c r="A334" t="s">
        <v>482</v>
      </c>
      <c r="B334" t="s">
        <v>494</v>
      </c>
      <c r="C334" t="s">
        <v>60</v>
      </c>
      <c r="D334" t="s">
        <v>495</v>
      </c>
      <c r="E334" s="5">
        <v>5</v>
      </c>
      <c r="F334" t="s">
        <v>293</v>
      </c>
      <c r="G334" t="s">
        <v>497</v>
      </c>
      <c r="H334" s="5">
        <v>1</v>
      </c>
      <c r="I334" s="5">
        <v>1</v>
      </c>
      <c r="J334" s="5">
        <v>1</v>
      </c>
      <c r="K334" s="5">
        <v>1</v>
      </c>
      <c r="N334" t="s">
        <v>27</v>
      </c>
      <c r="O334" t="s">
        <v>419</v>
      </c>
      <c r="P334" s="5">
        <v>2</v>
      </c>
      <c r="CH334" s="5">
        <v>205</v>
      </c>
      <c r="CI334" s="5">
        <v>205</v>
      </c>
    </row>
    <row r="335" spans="1:104" ht="18.75" hidden="1" customHeight="1" x14ac:dyDescent="0.25">
      <c r="A335" t="s">
        <v>482</v>
      </c>
      <c r="B335" t="s">
        <v>494</v>
      </c>
      <c r="C335" t="s">
        <v>60</v>
      </c>
      <c r="D335" t="s">
        <v>495</v>
      </c>
      <c r="E335" s="5">
        <v>5</v>
      </c>
      <c r="F335" t="s">
        <v>266</v>
      </c>
      <c r="G335" t="s">
        <v>498</v>
      </c>
      <c r="H335" s="5">
        <v>1</v>
      </c>
      <c r="I335" s="5">
        <v>1</v>
      </c>
      <c r="N335" t="s">
        <v>499</v>
      </c>
      <c r="P335" s="5">
        <v>24</v>
      </c>
      <c r="Q335" s="5">
        <v>288</v>
      </c>
      <c r="R335" s="5">
        <v>205</v>
      </c>
      <c r="S335" s="5">
        <v>205</v>
      </c>
      <c r="T335" s="5">
        <v>205</v>
      </c>
      <c r="U335" s="5">
        <v>205</v>
      </c>
      <c r="V335" s="5">
        <v>205</v>
      </c>
      <c r="W335" s="5">
        <v>205</v>
      </c>
      <c r="AH335" s="5">
        <v>205</v>
      </c>
      <c r="AI335" s="5">
        <v>205</v>
      </c>
      <c r="AJ335" s="5">
        <v>205</v>
      </c>
      <c r="AK335" s="5">
        <v>205</v>
      </c>
      <c r="AL335" s="5">
        <v>205</v>
      </c>
      <c r="AM335" s="5">
        <v>205</v>
      </c>
      <c r="AX335" s="5">
        <v>205</v>
      </c>
      <c r="AY335" s="5">
        <v>205</v>
      </c>
      <c r="AZ335" s="5">
        <v>205</v>
      </c>
      <c r="BA335" s="5">
        <v>205</v>
      </c>
      <c r="BB335" s="5">
        <v>205</v>
      </c>
      <c r="BC335" s="5">
        <v>205</v>
      </c>
      <c r="BN335" s="5">
        <v>205</v>
      </c>
      <c r="BO335" s="5">
        <v>205</v>
      </c>
      <c r="BP335" s="5">
        <v>205</v>
      </c>
      <c r="BQ335" s="5">
        <v>205</v>
      </c>
      <c r="BR335" s="5">
        <v>205</v>
      </c>
      <c r="BS335" s="5">
        <v>205</v>
      </c>
    </row>
    <row r="336" spans="1:104" ht="18.75" hidden="1" customHeight="1" x14ac:dyDescent="0.25">
      <c r="A336" t="s">
        <v>482</v>
      </c>
      <c r="B336" t="s">
        <v>500</v>
      </c>
      <c r="C336" t="s">
        <v>44</v>
      </c>
      <c r="D336" t="s">
        <v>15</v>
      </c>
      <c r="E336" s="5">
        <v>3</v>
      </c>
      <c r="F336" t="s">
        <v>230</v>
      </c>
      <c r="G336" t="s">
        <v>484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t="s">
        <v>89</v>
      </c>
      <c r="P336" s="5">
        <v>2</v>
      </c>
      <c r="Q336" s="5">
        <v>24</v>
      </c>
      <c r="BN336" s="5">
        <v>203</v>
      </c>
      <c r="BO336" s="5">
        <v>203</v>
      </c>
    </row>
    <row r="337" spans="1:93" ht="18.75" hidden="1" customHeight="1" x14ac:dyDescent="0.25">
      <c r="A337" t="s">
        <v>482</v>
      </c>
      <c r="B337" t="s">
        <v>500</v>
      </c>
      <c r="C337" t="s">
        <v>44</v>
      </c>
      <c r="D337" t="s">
        <v>15</v>
      </c>
      <c r="E337" s="5">
        <v>3</v>
      </c>
      <c r="F337" t="s">
        <v>228</v>
      </c>
      <c r="G337" t="s">
        <v>489</v>
      </c>
      <c r="H337" s="5">
        <v>1</v>
      </c>
      <c r="I337" s="5">
        <v>1</v>
      </c>
      <c r="J337" s="5">
        <v>1</v>
      </c>
      <c r="K337" s="5">
        <v>1</v>
      </c>
      <c r="N337" t="s">
        <v>82</v>
      </c>
      <c r="P337" s="5">
        <v>2</v>
      </c>
      <c r="Q337" s="5">
        <v>24</v>
      </c>
      <c r="CD337" s="5">
        <v>203</v>
      </c>
      <c r="CE337" s="5">
        <v>203</v>
      </c>
    </row>
    <row r="338" spans="1:93" ht="18.75" hidden="1" customHeight="1" x14ac:dyDescent="0.25">
      <c r="A338" t="s">
        <v>482</v>
      </c>
      <c r="B338" t="s">
        <v>500</v>
      </c>
      <c r="C338" t="s">
        <v>44</v>
      </c>
      <c r="D338" t="s">
        <v>15</v>
      </c>
      <c r="E338" s="5">
        <v>3</v>
      </c>
      <c r="F338" t="s">
        <v>220</v>
      </c>
      <c r="G338" t="s">
        <v>490</v>
      </c>
      <c r="H338" s="5">
        <v>1</v>
      </c>
      <c r="I338" s="5">
        <v>1</v>
      </c>
      <c r="J338" s="5">
        <v>1</v>
      </c>
      <c r="K338" s="5">
        <v>1</v>
      </c>
      <c r="N338" t="s">
        <v>61</v>
      </c>
      <c r="P338" s="5">
        <v>2</v>
      </c>
      <c r="Q338" s="5">
        <v>24</v>
      </c>
      <c r="AX338" s="5">
        <v>203</v>
      </c>
      <c r="AY338" s="5">
        <v>203</v>
      </c>
    </row>
    <row r="339" spans="1:93" ht="18.75" hidden="1" customHeight="1" x14ac:dyDescent="0.25">
      <c r="A339" t="s">
        <v>482</v>
      </c>
      <c r="B339" t="s">
        <v>500</v>
      </c>
      <c r="C339" t="s">
        <v>44</v>
      </c>
      <c r="D339" t="s">
        <v>15</v>
      </c>
      <c r="E339" s="5">
        <v>3</v>
      </c>
      <c r="F339" t="s">
        <v>304</v>
      </c>
      <c r="G339" t="s">
        <v>496</v>
      </c>
      <c r="H339" s="5">
        <v>1</v>
      </c>
      <c r="I339" s="5">
        <v>1</v>
      </c>
      <c r="J339" s="5">
        <v>1</v>
      </c>
      <c r="K339" s="5">
        <v>1</v>
      </c>
      <c r="N339" t="s">
        <v>45</v>
      </c>
      <c r="P339" s="5">
        <v>2</v>
      </c>
      <c r="Q339" s="5">
        <v>24</v>
      </c>
      <c r="AH339" s="5">
        <v>203</v>
      </c>
      <c r="AI339" s="5">
        <v>203</v>
      </c>
    </row>
    <row r="340" spans="1:93" ht="18.75" hidden="1" customHeight="1" x14ac:dyDescent="0.25">
      <c r="A340" t="s">
        <v>482</v>
      </c>
      <c r="B340" t="s">
        <v>500</v>
      </c>
      <c r="C340" t="s">
        <v>44</v>
      </c>
      <c r="D340" t="s">
        <v>15</v>
      </c>
      <c r="E340" s="5">
        <v>3</v>
      </c>
      <c r="F340" t="s">
        <v>274</v>
      </c>
      <c r="G340" t="s">
        <v>493</v>
      </c>
      <c r="L340" s="5">
        <v>1</v>
      </c>
      <c r="N340" t="s">
        <v>81</v>
      </c>
      <c r="P340" s="5">
        <v>2</v>
      </c>
      <c r="Q340" s="5">
        <v>24</v>
      </c>
      <c r="R340" s="5">
        <v>203</v>
      </c>
      <c r="S340" s="5">
        <v>203</v>
      </c>
    </row>
    <row r="341" spans="1:93" ht="18.75" hidden="1" customHeight="1" x14ac:dyDescent="0.25">
      <c r="A341" t="s">
        <v>482</v>
      </c>
      <c r="B341" t="s">
        <v>500</v>
      </c>
      <c r="C341" t="s">
        <v>44</v>
      </c>
      <c r="D341" t="s">
        <v>15</v>
      </c>
      <c r="E341" s="5">
        <v>3</v>
      </c>
      <c r="F341" t="s">
        <v>335</v>
      </c>
      <c r="G341" t="s">
        <v>492</v>
      </c>
      <c r="I341" s="5">
        <v>1</v>
      </c>
      <c r="J341" s="5">
        <v>1</v>
      </c>
      <c r="K341" s="5">
        <v>1</v>
      </c>
      <c r="L341" s="5">
        <v>1</v>
      </c>
      <c r="N341" t="s">
        <v>81</v>
      </c>
      <c r="P341" s="5">
        <v>20</v>
      </c>
      <c r="Q341" s="5">
        <v>240</v>
      </c>
      <c r="T341" s="5">
        <v>203</v>
      </c>
      <c r="U341" s="5">
        <v>203</v>
      </c>
      <c r="V341" s="5">
        <v>203</v>
      </c>
      <c r="W341" s="5">
        <v>203</v>
      </c>
      <c r="AJ341" s="5">
        <v>203</v>
      </c>
      <c r="AK341" s="5">
        <v>203</v>
      </c>
      <c r="AL341" s="5">
        <v>203</v>
      </c>
      <c r="AM341" s="5">
        <v>203</v>
      </c>
      <c r="AZ341" s="5">
        <v>203</v>
      </c>
      <c r="BA341" s="5">
        <v>203</v>
      </c>
      <c r="BB341" s="5">
        <v>203</v>
      </c>
      <c r="BC341" s="5">
        <v>203</v>
      </c>
      <c r="BP341" s="5">
        <v>203</v>
      </c>
      <c r="BQ341" s="5">
        <v>203</v>
      </c>
      <c r="BR341" s="5">
        <v>203</v>
      </c>
      <c r="BS341" s="5">
        <v>203</v>
      </c>
      <c r="CF341" s="5">
        <v>203</v>
      </c>
      <c r="CG341" s="5">
        <v>203</v>
      </c>
      <c r="CH341" s="5">
        <v>203</v>
      </c>
      <c r="CI341" s="5">
        <v>203</v>
      </c>
    </row>
    <row r="342" spans="1:93" ht="18.75" hidden="1" customHeight="1" x14ac:dyDescent="0.25">
      <c r="A342" t="s">
        <v>482</v>
      </c>
      <c r="B342" t="s">
        <v>501</v>
      </c>
      <c r="C342" t="s">
        <v>62</v>
      </c>
      <c r="D342" t="s">
        <v>499</v>
      </c>
      <c r="E342" s="5">
        <v>4</v>
      </c>
      <c r="F342" t="s">
        <v>230</v>
      </c>
      <c r="G342" t="s">
        <v>484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t="s">
        <v>41</v>
      </c>
      <c r="P342" s="5">
        <v>2</v>
      </c>
      <c r="Q342" s="5">
        <v>24</v>
      </c>
      <c r="CH342" s="5">
        <v>605</v>
      </c>
      <c r="CI342" s="5">
        <v>605</v>
      </c>
    </row>
    <row r="343" spans="1:93" ht="18.75" hidden="1" customHeight="1" x14ac:dyDescent="0.25">
      <c r="A343" t="s">
        <v>482</v>
      </c>
      <c r="B343" t="s">
        <v>501</v>
      </c>
      <c r="C343" t="s">
        <v>62</v>
      </c>
      <c r="D343" t="s">
        <v>499</v>
      </c>
      <c r="E343" s="5">
        <v>4</v>
      </c>
      <c r="F343" t="s">
        <v>329</v>
      </c>
      <c r="G343" t="s">
        <v>502</v>
      </c>
      <c r="J343" s="5">
        <v>1</v>
      </c>
      <c r="N343" t="s">
        <v>15</v>
      </c>
      <c r="P343" s="5">
        <v>12</v>
      </c>
      <c r="Q343" s="5">
        <v>144</v>
      </c>
      <c r="R343" s="5">
        <v>605</v>
      </c>
      <c r="S343" s="5">
        <v>605</v>
      </c>
      <c r="T343" s="5">
        <v>605</v>
      </c>
      <c r="AH343" s="5">
        <v>605</v>
      </c>
      <c r="AI343" s="5">
        <v>605</v>
      </c>
      <c r="AJ343" s="5">
        <v>605</v>
      </c>
      <c r="AX343" s="5">
        <v>605</v>
      </c>
      <c r="AY343" s="5">
        <v>605</v>
      </c>
      <c r="AZ343" s="5">
        <v>605</v>
      </c>
      <c r="BN343" s="5">
        <v>605</v>
      </c>
      <c r="BO343" s="5">
        <v>605</v>
      </c>
      <c r="BP343" s="5">
        <v>605</v>
      </c>
    </row>
    <row r="344" spans="1:93" ht="18.75" hidden="1" customHeight="1" x14ac:dyDescent="0.25">
      <c r="A344" t="s">
        <v>482</v>
      </c>
      <c r="B344" t="s">
        <v>501</v>
      </c>
      <c r="C344" t="s">
        <v>62</v>
      </c>
      <c r="D344" t="s">
        <v>499</v>
      </c>
      <c r="E344" s="5">
        <v>4</v>
      </c>
      <c r="F344" t="s">
        <v>395</v>
      </c>
      <c r="G344" t="s">
        <v>503</v>
      </c>
      <c r="I344" s="5">
        <v>1</v>
      </c>
      <c r="L344" s="5">
        <v>1</v>
      </c>
      <c r="N344" t="s">
        <v>15</v>
      </c>
      <c r="P344" s="5">
        <v>12</v>
      </c>
      <c r="Q344" s="5">
        <v>144</v>
      </c>
      <c r="U344" s="5">
        <v>605</v>
      </c>
      <c r="V344" s="5">
        <v>605</v>
      </c>
      <c r="W344" s="5">
        <v>605</v>
      </c>
      <c r="AK344" s="5">
        <v>605</v>
      </c>
      <c r="AL344" s="5">
        <v>605</v>
      </c>
      <c r="AM344" s="5">
        <v>605</v>
      </c>
      <c r="BA344" s="5">
        <v>605</v>
      </c>
      <c r="BB344" s="5">
        <v>605</v>
      </c>
      <c r="BC344" s="5">
        <v>605</v>
      </c>
      <c r="BQ344" s="5">
        <v>605</v>
      </c>
      <c r="BR344" s="5">
        <v>605</v>
      </c>
      <c r="BS344" s="5">
        <v>605</v>
      </c>
    </row>
    <row r="345" spans="1:93" ht="18.75" hidden="1" customHeight="1" x14ac:dyDescent="0.25">
      <c r="A345" t="s">
        <v>482</v>
      </c>
      <c r="B345" t="s">
        <v>501</v>
      </c>
      <c r="C345" t="s">
        <v>62</v>
      </c>
      <c r="D345" t="s">
        <v>499</v>
      </c>
      <c r="E345" s="5">
        <v>4</v>
      </c>
      <c r="F345" t="s">
        <v>217</v>
      </c>
      <c r="G345" t="s">
        <v>491</v>
      </c>
      <c r="H345" s="5">
        <v>1</v>
      </c>
      <c r="I345" s="5">
        <v>1</v>
      </c>
      <c r="J345" s="5">
        <v>1</v>
      </c>
      <c r="K345" s="5">
        <v>1</v>
      </c>
      <c r="N345" t="s">
        <v>410</v>
      </c>
      <c r="P345" s="5">
        <v>2</v>
      </c>
      <c r="Q345" s="5">
        <v>24</v>
      </c>
      <c r="CD345" s="5">
        <v>605</v>
      </c>
      <c r="CE345" s="5">
        <v>605</v>
      </c>
    </row>
    <row r="346" spans="1:93" ht="18.75" hidden="1" customHeight="1" x14ac:dyDescent="0.25">
      <c r="A346" t="s">
        <v>482</v>
      </c>
      <c r="B346" t="s">
        <v>501</v>
      </c>
      <c r="C346" t="s">
        <v>62</v>
      </c>
      <c r="D346" t="s">
        <v>499</v>
      </c>
      <c r="E346" s="5">
        <v>4</v>
      </c>
      <c r="F346" t="s">
        <v>293</v>
      </c>
      <c r="G346" t="s">
        <v>497</v>
      </c>
      <c r="H346" s="5">
        <v>1</v>
      </c>
      <c r="I346" s="5">
        <v>1</v>
      </c>
      <c r="J346" s="5">
        <v>1</v>
      </c>
      <c r="K346" s="5">
        <v>1</v>
      </c>
      <c r="N346" t="s">
        <v>27</v>
      </c>
      <c r="P346" s="5">
        <v>2</v>
      </c>
      <c r="Q346" s="5">
        <v>24</v>
      </c>
      <c r="CF346" s="5">
        <v>605</v>
      </c>
      <c r="CG346" s="5">
        <v>605</v>
      </c>
    </row>
    <row r="347" spans="1:93" ht="18.75" hidden="1" customHeight="1" x14ac:dyDescent="0.25">
      <c r="A347" t="s">
        <v>482</v>
      </c>
      <c r="B347" t="s">
        <v>504</v>
      </c>
      <c r="C347" t="s">
        <v>62</v>
      </c>
      <c r="D347" t="s">
        <v>488</v>
      </c>
      <c r="E347" s="5">
        <v>4</v>
      </c>
      <c r="F347" t="s">
        <v>230</v>
      </c>
      <c r="G347" t="s">
        <v>484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t="s">
        <v>41</v>
      </c>
      <c r="P347" s="5">
        <v>2</v>
      </c>
      <c r="Q347" s="5">
        <v>24</v>
      </c>
      <c r="AP347" s="5">
        <v>605</v>
      </c>
      <c r="AQ347" s="5">
        <v>605</v>
      </c>
    </row>
    <row r="348" spans="1:93" ht="18.75" hidden="1" customHeight="1" x14ac:dyDescent="0.25">
      <c r="A348" t="s">
        <v>482</v>
      </c>
      <c r="B348" t="s">
        <v>504</v>
      </c>
      <c r="C348" t="s">
        <v>62</v>
      </c>
      <c r="D348" t="s">
        <v>488</v>
      </c>
      <c r="E348" s="5">
        <v>4</v>
      </c>
      <c r="F348" t="s">
        <v>329</v>
      </c>
      <c r="G348" t="s">
        <v>502</v>
      </c>
      <c r="J348" s="5">
        <v>1</v>
      </c>
      <c r="N348" t="s">
        <v>90</v>
      </c>
      <c r="P348" s="5">
        <v>8</v>
      </c>
      <c r="Q348" s="5">
        <v>96</v>
      </c>
      <c r="AB348" s="5">
        <v>605</v>
      </c>
      <c r="AC348" s="5">
        <v>605</v>
      </c>
      <c r="AR348" s="5">
        <v>605</v>
      </c>
      <c r="AS348" s="5">
        <v>605</v>
      </c>
      <c r="BH348" s="5">
        <v>605</v>
      </c>
      <c r="BI348" s="5">
        <v>605</v>
      </c>
      <c r="CN348" s="5">
        <v>605</v>
      </c>
      <c r="CO348" s="5">
        <v>605</v>
      </c>
    </row>
    <row r="349" spans="1:93" ht="18.75" hidden="1" customHeight="1" x14ac:dyDescent="0.25">
      <c r="A349" t="s">
        <v>482</v>
      </c>
      <c r="B349" t="s">
        <v>504</v>
      </c>
      <c r="C349" t="s">
        <v>62</v>
      </c>
      <c r="D349" t="s">
        <v>488</v>
      </c>
      <c r="E349" s="5">
        <v>4</v>
      </c>
      <c r="F349" t="s">
        <v>395</v>
      </c>
      <c r="G349" t="s">
        <v>503</v>
      </c>
      <c r="I349" s="5">
        <v>1</v>
      </c>
      <c r="L349" s="5">
        <v>1</v>
      </c>
      <c r="N349" t="s">
        <v>488</v>
      </c>
      <c r="P349" s="5">
        <v>16</v>
      </c>
      <c r="Q349" s="5">
        <v>192</v>
      </c>
      <c r="X349" s="5">
        <v>605</v>
      </c>
      <c r="Y349" s="5">
        <v>605</v>
      </c>
      <c r="Z349" s="5">
        <v>605</v>
      </c>
      <c r="AA349" s="5">
        <v>605</v>
      </c>
      <c r="BD349" s="5">
        <v>605</v>
      </c>
      <c r="BE349" s="5">
        <v>605</v>
      </c>
      <c r="BF349" s="5">
        <v>605</v>
      </c>
      <c r="BG349" s="5">
        <v>605</v>
      </c>
      <c r="BT349" s="5">
        <v>605</v>
      </c>
      <c r="BU349" s="5">
        <v>605</v>
      </c>
      <c r="BV349" s="5">
        <v>605</v>
      </c>
      <c r="BW349" s="5">
        <v>605</v>
      </c>
      <c r="CJ349" s="5">
        <v>605</v>
      </c>
      <c r="CK349" s="5">
        <v>605</v>
      </c>
      <c r="CL349" s="5">
        <v>605</v>
      </c>
      <c r="CM349" s="5">
        <v>605</v>
      </c>
    </row>
    <row r="350" spans="1:93" ht="18.75" hidden="1" customHeight="1" x14ac:dyDescent="0.25">
      <c r="A350" t="s">
        <v>482</v>
      </c>
      <c r="B350" t="s">
        <v>504</v>
      </c>
      <c r="C350" t="s">
        <v>62</v>
      </c>
      <c r="D350" t="s">
        <v>488</v>
      </c>
      <c r="E350" s="5">
        <v>4</v>
      </c>
      <c r="F350" t="s">
        <v>217</v>
      </c>
      <c r="G350" t="s">
        <v>491</v>
      </c>
      <c r="H350" s="5">
        <v>1</v>
      </c>
      <c r="I350" s="5">
        <v>1</v>
      </c>
      <c r="J350" s="5">
        <v>1</v>
      </c>
      <c r="K350" s="5">
        <v>1</v>
      </c>
      <c r="N350" t="s">
        <v>410</v>
      </c>
      <c r="P350" s="5">
        <v>2</v>
      </c>
      <c r="Q350" s="5">
        <v>24</v>
      </c>
      <c r="BX350" s="5">
        <v>605</v>
      </c>
      <c r="BY350" s="5">
        <v>605</v>
      </c>
    </row>
    <row r="351" spans="1:93" ht="18.75" hidden="1" customHeight="1" x14ac:dyDescent="0.25">
      <c r="A351" t="s">
        <v>482</v>
      </c>
      <c r="B351" t="s">
        <v>504</v>
      </c>
      <c r="C351" t="s">
        <v>62</v>
      </c>
      <c r="D351" t="s">
        <v>488</v>
      </c>
      <c r="E351" s="5">
        <v>4</v>
      </c>
      <c r="F351" t="s">
        <v>293</v>
      </c>
      <c r="G351" t="s">
        <v>497</v>
      </c>
      <c r="H351" s="5">
        <v>1</v>
      </c>
      <c r="I351" s="5">
        <v>1</v>
      </c>
      <c r="J351" s="5">
        <v>1</v>
      </c>
      <c r="K351" s="5">
        <v>1</v>
      </c>
      <c r="N351" t="s">
        <v>27</v>
      </c>
      <c r="P351" s="5">
        <v>2</v>
      </c>
      <c r="Q351" s="5">
        <v>24</v>
      </c>
      <c r="AN351" s="5">
        <v>605</v>
      </c>
      <c r="AO351" s="5">
        <v>605</v>
      </c>
    </row>
    <row r="352" spans="1:93" ht="18.75" hidden="1" customHeight="1" x14ac:dyDescent="0.25">
      <c r="A352" t="s">
        <v>482</v>
      </c>
      <c r="B352" t="s">
        <v>505</v>
      </c>
      <c r="C352" t="s">
        <v>62</v>
      </c>
      <c r="D352" t="s">
        <v>4</v>
      </c>
      <c r="E352" s="5">
        <v>6</v>
      </c>
      <c r="F352" t="s">
        <v>230</v>
      </c>
      <c r="G352" t="s">
        <v>484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t="s">
        <v>97</v>
      </c>
      <c r="P352" s="5">
        <v>2</v>
      </c>
      <c r="Q352" s="5">
        <v>24</v>
      </c>
      <c r="T352" s="5">
        <v>0</v>
      </c>
      <c r="U352" s="5">
        <v>0</v>
      </c>
    </row>
    <row r="353" spans="1:104" ht="18.75" hidden="1" customHeight="1" x14ac:dyDescent="0.25">
      <c r="A353" t="s">
        <v>482</v>
      </c>
      <c r="B353" t="s">
        <v>505</v>
      </c>
      <c r="C353" t="s">
        <v>62</v>
      </c>
      <c r="D353" t="s">
        <v>4</v>
      </c>
      <c r="E353" s="5">
        <v>6</v>
      </c>
      <c r="F353" t="s">
        <v>222</v>
      </c>
      <c r="G353" t="s">
        <v>485</v>
      </c>
      <c r="H353" s="5">
        <v>1</v>
      </c>
      <c r="I353" s="5">
        <v>1</v>
      </c>
      <c r="J353" s="5">
        <v>1</v>
      </c>
      <c r="K353" s="5">
        <v>1</v>
      </c>
      <c r="N353" t="s">
        <v>32</v>
      </c>
      <c r="P353" s="5">
        <v>2</v>
      </c>
      <c r="Q353" s="5">
        <v>24</v>
      </c>
      <c r="BR353" s="5">
        <v>0</v>
      </c>
      <c r="BS353" s="5">
        <v>0</v>
      </c>
    </row>
    <row r="354" spans="1:104" ht="18.75" hidden="1" customHeight="1" x14ac:dyDescent="0.25">
      <c r="A354" t="s">
        <v>482</v>
      </c>
      <c r="B354" t="s">
        <v>505</v>
      </c>
      <c r="C354" t="s">
        <v>62</v>
      </c>
      <c r="D354" t="s">
        <v>4</v>
      </c>
      <c r="E354" s="5">
        <v>6</v>
      </c>
      <c r="F354" t="s">
        <v>329</v>
      </c>
      <c r="G354" t="s">
        <v>502</v>
      </c>
      <c r="K354" s="5">
        <v>1</v>
      </c>
      <c r="L354" s="5">
        <v>1</v>
      </c>
      <c r="N354" t="s">
        <v>4</v>
      </c>
      <c r="P354" s="5">
        <v>18</v>
      </c>
      <c r="Q354" s="5">
        <v>216</v>
      </c>
      <c r="R354" s="5">
        <v>0</v>
      </c>
      <c r="S354" s="5">
        <v>0</v>
      </c>
      <c r="V354" s="5">
        <v>0</v>
      </c>
      <c r="W354" s="5">
        <v>0</v>
      </c>
      <c r="AH354" s="5">
        <v>0</v>
      </c>
      <c r="AI354" s="5">
        <v>0</v>
      </c>
      <c r="AJ354" s="5">
        <v>0</v>
      </c>
      <c r="AK354" s="5">
        <v>0</v>
      </c>
      <c r="AX354" s="5">
        <v>0</v>
      </c>
      <c r="AY354" s="5">
        <v>0</v>
      </c>
      <c r="AZ354" s="5">
        <v>0</v>
      </c>
      <c r="BA354" s="5">
        <v>0</v>
      </c>
      <c r="BN354" s="5">
        <v>0</v>
      </c>
      <c r="BO354" s="5">
        <v>0</v>
      </c>
      <c r="CD354" s="5">
        <v>0</v>
      </c>
      <c r="CE354" s="5">
        <v>0</v>
      </c>
      <c r="CF354" s="5">
        <v>0</v>
      </c>
      <c r="CG354" s="5">
        <v>0</v>
      </c>
    </row>
    <row r="355" spans="1:104" ht="18.75" hidden="1" customHeight="1" x14ac:dyDescent="0.25">
      <c r="A355" t="s">
        <v>482</v>
      </c>
      <c r="B355" t="s">
        <v>505</v>
      </c>
      <c r="C355" t="s">
        <v>62</v>
      </c>
      <c r="D355" t="s">
        <v>4</v>
      </c>
      <c r="E355" s="5">
        <v>6</v>
      </c>
      <c r="F355" t="s">
        <v>315</v>
      </c>
      <c r="G355" t="s">
        <v>506</v>
      </c>
      <c r="L355" s="5">
        <v>1</v>
      </c>
      <c r="N355" t="s">
        <v>4</v>
      </c>
      <c r="P355" s="5">
        <v>8</v>
      </c>
      <c r="Q355" s="5">
        <v>96</v>
      </c>
      <c r="AL355" s="5">
        <v>0</v>
      </c>
      <c r="AM355" s="5">
        <v>0</v>
      </c>
      <c r="BB355" s="5">
        <v>0</v>
      </c>
      <c r="BC355" s="5">
        <v>0</v>
      </c>
      <c r="BP355" s="5">
        <v>0</v>
      </c>
      <c r="BQ355" s="5">
        <v>0</v>
      </c>
      <c r="CH355" s="5">
        <v>0</v>
      </c>
      <c r="CI355" s="5">
        <v>0</v>
      </c>
    </row>
    <row r="356" spans="1:104" ht="18.75" hidden="1" customHeight="1" x14ac:dyDescent="0.25">
      <c r="A356" t="s">
        <v>482</v>
      </c>
      <c r="B356" t="s">
        <v>507</v>
      </c>
      <c r="C356" t="s">
        <v>46</v>
      </c>
      <c r="D356" t="s">
        <v>69</v>
      </c>
      <c r="E356" s="5">
        <v>2</v>
      </c>
      <c r="F356" t="s">
        <v>350</v>
      </c>
      <c r="G356" t="s">
        <v>508</v>
      </c>
      <c r="H356" s="5">
        <v>1</v>
      </c>
      <c r="I356" s="5">
        <v>1</v>
      </c>
      <c r="N356" t="s">
        <v>69</v>
      </c>
      <c r="P356" s="5">
        <v>9</v>
      </c>
      <c r="Q356" s="5">
        <v>108</v>
      </c>
      <c r="AT356" s="5">
        <v>0</v>
      </c>
      <c r="AU356" s="5">
        <v>0</v>
      </c>
      <c r="BJ356" s="5">
        <v>0</v>
      </c>
      <c r="BK356" s="5">
        <v>0</v>
      </c>
      <c r="BZ356" s="5">
        <v>0</v>
      </c>
      <c r="CA356" s="5">
        <v>0</v>
      </c>
      <c r="CP356" s="5">
        <v>0</v>
      </c>
      <c r="CQ356" s="5">
        <v>0</v>
      </c>
      <c r="CY356" s="5">
        <v>0</v>
      </c>
    </row>
    <row r="357" spans="1:104" ht="18.75" hidden="1" customHeight="1" x14ac:dyDescent="0.25">
      <c r="A357" t="s">
        <v>482</v>
      </c>
      <c r="B357" t="s">
        <v>507</v>
      </c>
      <c r="C357" t="s">
        <v>46</v>
      </c>
      <c r="D357" t="s">
        <v>69</v>
      </c>
      <c r="E357" s="5">
        <v>2</v>
      </c>
      <c r="F357" t="s">
        <v>285</v>
      </c>
      <c r="G357" t="s">
        <v>509</v>
      </c>
      <c r="H357" s="5">
        <v>1</v>
      </c>
      <c r="I357" s="5">
        <v>1</v>
      </c>
      <c r="N357" t="s">
        <v>69</v>
      </c>
      <c r="P357" s="5">
        <v>9</v>
      </c>
      <c r="Q357" s="5">
        <v>108</v>
      </c>
      <c r="AV357" s="5">
        <v>0</v>
      </c>
      <c r="AW357" s="5">
        <v>0</v>
      </c>
      <c r="BL357" s="5">
        <v>0</v>
      </c>
      <c r="BM357" s="5">
        <v>0</v>
      </c>
      <c r="CB357" s="5">
        <v>0</v>
      </c>
      <c r="CC357" s="5">
        <v>0</v>
      </c>
      <c r="CR357" s="5">
        <v>0</v>
      </c>
      <c r="CS357" s="5">
        <v>0</v>
      </c>
      <c r="CZ357" s="5">
        <v>0</v>
      </c>
    </row>
    <row r="358" spans="1:104" ht="18.75" hidden="1" customHeight="1" x14ac:dyDescent="0.25">
      <c r="A358" t="s">
        <v>482</v>
      </c>
      <c r="B358" t="s">
        <v>507</v>
      </c>
      <c r="C358" t="s">
        <v>46</v>
      </c>
      <c r="D358" t="s">
        <v>69</v>
      </c>
      <c r="E358" s="5">
        <v>2</v>
      </c>
      <c r="F358" t="s">
        <v>230</v>
      </c>
      <c r="G358" t="s">
        <v>484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t="s">
        <v>89</v>
      </c>
      <c r="P358" s="5">
        <v>2</v>
      </c>
      <c r="Q358" s="5">
        <v>24</v>
      </c>
      <c r="AF358" s="5">
        <v>0</v>
      </c>
      <c r="AG358" s="5">
        <v>0</v>
      </c>
    </row>
    <row r="359" spans="1:104" ht="18.75" hidden="1" customHeight="1" x14ac:dyDescent="0.25">
      <c r="A359" t="s">
        <v>482</v>
      </c>
      <c r="B359" t="s">
        <v>507</v>
      </c>
      <c r="C359" t="s">
        <v>46</v>
      </c>
      <c r="D359" t="s">
        <v>69</v>
      </c>
      <c r="E359" s="5">
        <v>2</v>
      </c>
      <c r="F359" t="s">
        <v>217</v>
      </c>
      <c r="G359" t="s">
        <v>491</v>
      </c>
      <c r="H359" s="5">
        <v>1</v>
      </c>
      <c r="I359" s="5">
        <v>1</v>
      </c>
      <c r="J359" s="5">
        <v>1</v>
      </c>
      <c r="K359" s="5">
        <v>1</v>
      </c>
      <c r="N359" t="s">
        <v>410</v>
      </c>
      <c r="P359" s="5">
        <v>2</v>
      </c>
      <c r="Q359" s="5">
        <v>24</v>
      </c>
      <c r="CW359" s="5">
        <v>0</v>
      </c>
      <c r="CX359" s="5">
        <v>0</v>
      </c>
    </row>
    <row r="360" spans="1:104" ht="18.75" hidden="1" customHeight="1" x14ac:dyDescent="0.25">
      <c r="A360" t="s">
        <v>482</v>
      </c>
      <c r="B360" t="s">
        <v>507</v>
      </c>
      <c r="C360" t="s">
        <v>46</v>
      </c>
      <c r="D360" t="s">
        <v>69</v>
      </c>
      <c r="E360" s="5">
        <v>2</v>
      </c>
      <c r="F360" t="s">
        <v>304</v>
      </c>
      <c r="G360" t="s">
        <v>496</v>
      </c>
      <c r="H360" s="5">
        <v>1</v>
      </c>
      <c r="I360" s="5">
        <v>1</v>
      </c>
      <c r="J360" s="5">
        <v>1</v>
      </c>
      <c r="K360" s="5">
        <v>1</v>
      </c>
      <c r="N360" t="s">
        <v>45</v>
      </c>
      <c r="P360" s="5">
        <v>2</v>
      </c>
      <c r="Q360" s="5">
        <v>24</v>
      </c>
      <c r="CU360" s="5">
        <v>0</v>
      </c>
      <c r="CV360" s="5">
        <v>0</v>
      </c>
    </row>
    <row r="361" spans="1:104" ht="18.75" hidden="1" customHeight="1" x14ac:dyDescent="0.25">
      <c r="A361" t="s">
        <v>482</v>
      </c>
      <c r="B361" t="s">
        <v>507</v>
      </c>
      <c r="C361" t="s">
        <v>46</v>
      </c>
      <c r="D361" t="s">
        <v>69</v>
      </c>
      <c r="E361" s="5">
        <v>2</v>
      </c>
      <c r="F361" t="s">
        <v>240</v>
      </c>
      <c r="G361" t="s">
        <v>510</v>
      </c>
      <c r="H361" s="5">
        <v>1</v>
      </c>
      <c r="I361" s="5">
        <v>1</v>
      </c>
      <c r="J361" s="5">
        <v>1</v>
      </c>
      <c r="K361" s="5">
        <v>1</v>
      </c>
      <c r="N361" t="s">
        <v>61</v>
      </c>
      <c r="P361" s="5">
        <v>2</v>
      </c>
      <c r="Q361" s="5">
        <v>24</v>
      </c>
      <c r="AD361" s="5">
        <v>0</v>
      </c>
      <c r="AE361" s="5">
        <v>0</v>
      </c>
    </row>
    <row r="362" spans="1:104" ht="18.75" customHeight="1" x14ac:dyDescent="0.25">
      <c r="A362" t="s">
        <v>511</v>
      </c>
      <c r="R362" s="5">
        <f>SUBTOTAL(3,PROGRAMACIONES_PARCIALES[6-7L])</f>
        <v>1</v>
      </c>
      <c r="S362" s="5">
        <f>SUBTOTAL(3,PROGRAMACIONES_PARCIALES[7-8L])</f>
        <v>1</v>
      </c>
      <c r="T362" s="5">
        <f>SUBTOTAL(3,PROGRAMACIONES_PARCIALES[8-9L])</f>
        <v>1</v>
      </c>
      <c r="U362" s="5">
        <f>SUBTOTAL(3,PROGRAMACIONES_PARCIALES[9-10L])</f>
        <v>1</v>
      </c>
      <c r="V362" s="5">
        <f>SUBTOTAL(3,PROGRAMACIONES_PARCIALES[10-11L])</f>
        <v>1</v>
      </c>
      <c r="W362" s="5">
        <f>SUBTOTAL(3,PROGRAMACIONES_PARCIALES[11-12L])</f>
        <v>1</v>
      </c>
      <c r="X362" s="5">
        <f>SUBTOTAL(3,PROGRAMACIONES_PARCIALES[12-13L])</f>
        <v>0</v>
      </c>
      <c r="Y362" s="5">
        <f>SUBTOTAL(3,PROGRAMACIONES_PARCIALES[13-14L])</f>
        <v>0</v>
      </c>
      <c r="Z362" s="5">
        <f>SUBTOTAL(3,PROGRAMACIONES_PARCIALES[14-15L])</f>
        <v>0</v>
      </c>
      <c r="AA362" s="5">
        <f>SUBTOTAL(3,PROGRAMACIONES_PARCIALES[15-16L])</f>
        <v>0</v>
      </c>
      <c r="AB362" s="5">
        <f>SUBTOTAL(3,PROGRAMACIONES_PARCIALES[16-17L])</f>
        <v>0</v>
      </c>
      <c r="AC362" s="5">
        <f>SUBTOTAL(3,PROGRAMACIONES_PARCIALES[17-18L])</f>
        <v>0</v>
      </c>
      <c r="AD362" s="5">
        <f>SUBTOTAL(3,PROGRAMACIONES_PARCIALES[18-19L])</f>
        <v>0</v>
      </c>
      <c r="AE362" s="5">
        <f>SUBTOTAL(3,PROGRAMACIONES_PARCIALES[19-20L])</f>
        <v>0</v>
      </c>
      <c r="AF362" s="5">
        <f>SUBTOTAL(3,PROGRAMACIONES_PARCIALES[20-21L])</f>
        <v>0</v>
      </c>
      <c r="AG362" s="5">
        <f>SUBTOTAL(3,PROGRAMACIONES_PARCIALES[21-22L])</f>
        <v>0</v>
      </c>
      <c r="AH362" s="5">
        <f>SUBTOTAL(3,PROGRAMACIONES_PARCIALES[6-7M])</f>
        <v>1</v>
      </c>
      <c r="AI362" s="5">
        <f>SUBTOTAL(3,PROGRAMACIONES_PARCIALES[7-8M])</f>
        <v>1</v>
      </c>
      <c r="AJ362" s="5">
        <f>SUBTOTAL(3,PROGRAMACIONES_PARCIALES[8-9M])</f>
        <v>1</v>
      </c>
      <c r="AK362" s="5">
        <f>SUBTOTAL(3,PROGRAMACIONES_PARCIALES[9-10M])</f>
        <v>1</v>
      </c>
      <c r="AL362" s="5">
        <f>SUBTOTAL(3,PROGRAMACIONES_PARCIALES[10-11M])</f>
        <v>1</v>
      </c>
      <c r="AM362" s="5">
        <f>SUBTOTAL(3,PROGRAMACIONES_PARCIALES[11-12M])</f>
        <v>1</v>
      </c>
      <c r="AN362" s="5">
        <f>SUBTOTAL(3,PROGRAMACIONES_PARCIALES[12-13M])</f>
        <v>0</v>
      </c>
      <c r="AO362" s="5">
        <f>SUBTOTAL(3,PROGRAMACIONES_PARCIALES[13-14M])</f>
        <v>0</v>
      </c>
      <c r="AP362" s="5">
        <f>SUBTOTAL(3,PROGRAMACIONES_PARCIALES[14-15M])</f>
        <v>0</v>
      </c>
      <c r="AQ362" s="5">
        <f>SUBTOTAL(3,PROGRAMACIONES_PARCIALES[15-16M])</f>
        <v>0</v>
      </c>
      <c r="AR362" s="5">
        <f>SUBTOTAL(3,PROGRAMACIONES_PARCIALES[16-17M])</f>
        <v>0</v>
      </c>
      <c r="AS362" s="5">
        <f>SUBTOTAL(3,PROGRAMACIONES_PARCIALES[17-18M])</f>
        <v>0</v>
      </c>
      <c r="AT362" s="5">
        <f>SUBTOTAL(3,PROGRAMACIONES_PARCIALES[18-19M])</f>
        <v>0</v>
      </c>
      <c r="AU362" s="5">
        <f>SUBTOTAL(3,PROGRAMACIONES_PARCIALES[19-20M])</f>
        <v>0</v>
      </c>
      <c r="AV362" s="5">
        <f>SUBTOTAL(3,PROGRAMACIONES_PARCIALES[20-21M])</f>
        <v>0</v>
      </c>
      <c r="AW362" s="5">
        <f>SUBTOTAL(3,PROGRAMACIONES_PARCIALES[21-22M])</f>
        <v>0</v>
      </c>
      <c r="AX362" s="5">
        <f>SUBTOTAL(3,PROGRAMACIONES_PARCIALES[6-7MI])</f>
        <v>1</v>
      </c>
      <c r="AY362" s="5">
        <f>SUBTOTAL(3,PROGRAMACIONES_PARCIALES[7-8MI])</f>
        <v>1</v>
      </c>
      <c r="AZ362" s="5">
        <f>SUBTOTAL(3,PROGRAMACIONES_PARCIALES[8-9MI])</f>
        <v>1</v>
      </c>
      <c r="BA362" s="5">
        <f>SUBTOTAL(3,PROGRAMACIONES_PARCIALES[9-10MI])</f>
        <v>1</v>
      </c>
      <c r="BB362" s="5">
        <f>SUBTOTAL(3,PROGRAMACIONES_PARCIALES[10-11MI])</f>
        <v>1</v>
      </c>
      <c r="BC362" s="5">
        <f>SUBTOTAL(3,PROGRAMACIONES_PARCIALES[11-12MI])</f>
        <v>1</v>
      </c>
      <c r="BD362" s="5">
        <f>SUBTOTAL(3,PROGRAMACIONES_PARCIALES[12-13MI])</f>
        <v>0</v>
      </c>
      <c r="BE362" s="5">
        <f>SUBTOTAL(3,PROGRAMACIONES_PARCIALES[13-14MI])</f>
        <v>0</v>
      </c>
      <c r="BF362" s="5">
        <f>SUBTOTAL(3,PROGRAMACIONES_PARCIALES[14-15MI])</f>
        <v>0</v>
      </c>
      <c r="BG362" s="5">
        <f>SUBTOTAL(3,PROGRAMACIONES_PARCIALES[15-16MI])</f>
        <v>0</v>
      </c>
      <c r="BH362" s="5">
        <f>SUBTOTAL(3,PROGRAMACIONES_PARCIALES[16-17MI])</f>
        <v>0</v>
      </c>
      <c r="BI362" s="5">
        <f>SUBTOTAL(3,PROGRAMACIONES_PARCIALES[17-18MI])</f>
        <v>0</v>
      </c>
      <c r="BJ362" s="5">
        <f>SUBTOTAL(3,PROGRAMACIONES_PARCIALES[18-19MI])</f>
        <v>0</v>
      </c>
      <c r="BK362" s="5">
        <f>SUBTOTAL(3,PROGRAMACIONES_PARCIALES[19-20MI])</f>
        <v>0</v>
      </c>
      <c r="BL362" s="5">
        <f>SUBTOTAL(3,PROGRAMACIONES_PARCIALES[20-21MI])</f>
        <v>0</v>
      </c>
      <c r="BM362" s="5">
        <f>SUBTOTAL(3,PROGRAMACIONES_PARCIALES[21-22MI])</f>
        <v>0</v>
      </c>
      <c r="BN362" s="5">
        <f>SUBTOTAL(3,PROGRAMACIONES_PARCIALES[6-7J])</f>
        <v>1</v>
      </c>
      <c r="BO362" s="5">
        <f>SUBTOTAL(3,PROGRAMACIONES_PARCIALES[7-8J])</f>
        <v>1</v>
      </c>
      <c r="BP362" s="5">
        <f>SUBTOTAL(3,PROGRAMACIONES_PARCIALES[8-9J])</f>
        <v>1</v>
      </c>
      <c r="BQ362" s="5">
        <f>SUBTOTAL(3,PROGRAMACIONES_PARCIALES[9-10J])</f>
        <v>1</v>
      </c>
      <c r="BR362" s="5">
        <f>SUBTOTAL(3,PROGRAMACIONES_PARCIALES[10-11J])</f>
        <v>1</v>
      </c>
      <c r="BS362" s="5">
        <f>SUBTOTAL(3,PROGRAMACIONES_PARCIALES[11-12J])</f>
        <v>1</v>
      </c>
      <c r="BT362" s="5">
        <f>SUBTOTAL(3,PROGRAMACIONES_PARCIALES[12-13J])</f>
        <v>0</v>
      </c>
      <c r="BU362" s="5">
        <f>SUBTOTAL(3,PROGRAMACIONES_PARCIALES[13-14J])</f>
        <v>0</v>
      </c>
      <c r="BV362" s="5">
        <f>SUBTOTAL(3,PROGRAMACIONES_PARCIALES[14-15J])</f>
        <v>0</v>
      </c>
      <c r="BW362" s="5">
        <f>SUBTOTAL(3,PROGRAMACIONES_PARCIALES[15-16J])</f>
        <v>0</v>
      </c>
      <c r="BX362" s="5">
        <f>SUBTOTAL(3,PROGRAMACIONES_PARCIALES[16-17J])</f>
        <v>0</v>
      </c>
      <c r="BY362" s="5">
        <f>SUBTOTAL(3,PROGRAMACIONES_PARCIALES[17-18J])</f>
        <v>0</v>
      </c>
      <c r="BZ362" s="5">
        <f>SUBTOTAL(3,PROGRAMACIONES_PARCIALES[18-19J])</f>
        <v>0</v>
      </c>
      <c r="CA362" s="5">
        <f>SUBTOTAL(3,PROGRAMACIONES_PARCIALES[19-20J])</f>
        <v>0</v>
      </c>
      <c r="CB362" s="5">
        <f>SUBTOTAL(3,PROGRAMACIONES_PARCIALES[20-21J])</f>
        <v>0</v>
      </c>
      <c r="CC362" s="5">
        <f>SUBTOTAL(3,PROGRAMACIONES_PARCIALES[21-22J])</f>
        <v>0</v>
      </c>
      <c r="CD362" s="5">
        <f>SUBTOTAL(3,PROGRAMACIONES_PARCIALES[6-7V])</f>
        <v>1</v>
      </c>
      <c r="CE362" s="5">
        <f>SUBTOTAL(3,PROGRAMACIONES_PARCIALES[7-8V])</f>
        <v>1</v>
      </c>
      <c r="CF362" s="5">
        <f>SUBTOTAL(3,PROGRAMACIONES_PARCIALES[8-9V])</f>
        <v>1</v>
      </c>
      <c r="CG362" s="5">
        <f>SUBTOTAL(3,PROGRAMACIONES_PARCIALES[9-10V])</f>
        <v>1</v>
      </c>
      <c r="CH362" s="5">
        <f>SUBTOTAL(3,PROGRAMACIONES_PARCIALES[10-11V])</f>
        <v>1</v>
      </c>
      <c r="CI362" s="5">
        <f>SUBTOTAL(3,PROGRAMACIONES_PARCIALES[11-12V])</f>
        <v>1</v>
      </c>
      <c r="CJ362" s="5">
        <f>SUBTOTAL(3,PROGRAMACIONES_PARCIALES[12-13V])</f>
        <v>0</v>
      </c>
      <c r="CK362" s="5">
        <f>SUBTOTAL(3,PROGRAMACIONES_PARCIALES[13-14V])</f>
        <v>0</v>
      </c>
      <c r="CL362" s="5">
        <f>SUBTOTAL(3,PROGRAMACIONES_PARCIALES[14-15V])</f>
        <v>0</v>
      </c>
      <c r="CM362" s="5">
        <f>SUBTOTAL(3,PROGRAMACIONES_PARCIALES[15-16V])</f>
        <v>0</v>
      </c>
      <c r="CN362" s="5">
        <f>SUBTOTAL(3,PROGRAMACIONES_PARCIALES[16-17V])</f>
        <v>0</v>
      </c>
      <c r="CO362" s="5">
        <f>SUBTOTAL(3,PROGRAMACIONES_PARCIALES[17-18V])</f>
        <v>0</v>
      </c>
      <c r="CP362" s="5">
        <f>SUBTOTAL(3,PROGRAMACIONES_PARCIALES[18-19V])</f>
        <v>0</v>
      </c>
      <c r="CQ362" s="5">
        <f>SUBTOTAL(3,PROGRAMACIONES_PARCIALES[19-20V])</f>
        <v>0</v>
      </c>
      <c r="CR362" s="5">
        <f>SUBTOTAL(3,PROGRAMACIONES_PARCIALES[20-21V])</f>
        <v>0</v>
      </c>
      <c r="CS362" s="5">
        <f>SUBTOTAL(3,PROGRAMACIONES_PARCIALES[21-22V])</f>
        <v>0</v>
      </c>
      <c r="CT362" s="5">
        <f>SUBTOTAL(3,PROGRAMACIONES_PARCIALES[6-8S])</f>
        <v>0</v>
      </c>
      <c r="CU362" s="5">
        <f>SUBTOTAL(3,PROGRAMACIONES_PARCIALES[8-9S])</f>
        <v>0</v>
      </c>
      <c r="CV362" s="5">
        <f>SUBTOTAL(3,PROGRAMACIONES_PARCIALES[9-10S])</f>
        <v>0</v>
      </c>
      <c r="CW362" s="5">
        <f>SUBTOTAL(3,PROGRAMACIONES_PARCIALES[10-11S])</f>
        <v>0</v>
      </c>
      <c r="CX362" s="5">
        <f>SUBTOTAL(3,PROGRAMACIONES_PARCIALES[11-12S])</f>
        <v>0</v>
      </c>
      <c r="CY362" s="5">
        <f>SUBTOTAL(3,PROGRAMACIONES_PARCIALES[12-13S])</f>
        <v>0</v>
      </c>
      <c r="CZ362" s="5">
        <f>SUBTOTAL(3,PROGRAMACIONES_PARCIALES[13-14S])</f>
        <v>0</v>
      </c>
    </row>
  </sheetData>
  <mergeCells count="6">
    <mergeCell ref="CT1:CZ1"/>
    <mergeCell ref="R1:AG1"/>
    <mergeCell ref="AH1:AW1"/>
    <mergeCell ref="AX1:BM1"/>
    <mergeCell ref="BN1:CC1"/>
    <mergeCell ref="CD1:CS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82"/>
  <sheetViews>
    <sheetView workbookViewId="0"/>
  </sheetViews>
  <sheetFormatPr baseColWidth="10" defaultColWidth="8.85546875" defaultRowHeight="15" x14ac:dyDescent="0.25"/>
  <cols>
    <col min="1" max="1" width="39.5703125" style="1" bestFit="1" customWidth="1"/>
    <col min="2" max="2" width="24.5703125" style="2" bestFit="1" customWidth="1"/>
    <col min="3" max="3" width="13.5703125" bestFit="1" customWidth="1"/>
    <col min="4" max="4" width="42.28515625" bestFit="1" customWidth="1"/>
    <col min="5" max="5" width="25.42578125" style="3" bestFit="1" customWidth="1"/>
  </cols>
  <sheetData>
    <row r="1" spans="1:2" ht="18.75" customHeight="1" x14ac:dyDescent="0.25"/>
    <row r="2" spans="1:2" ht="18.75" customHeight="1" x14ac:dyDescent="0.25"/>
    <row r="3" spans="1:2" ht="18.75" customHeight="1" x14ac:dyDescent="0.25">
      <c r="A3" s="1" t="s">
        <v>0</v>
      </c>
      <c r="B3" s="2" t="s">
        <v>1</v>
      </c>
    </row>
    <row r="4" spans="1:2" ht="18.75" customHeight="1" x14ac:dyDescent="0.25">
      <c r="A4" s="4" t="s">
        <v>2</v>
      </c>
      <c r="B4" s="5">
        <v>22</v>
      </c>
    </row>
    <row r="5" spans="1:2" ht="18.75" customHeight="1" x14ac:dyDescent="0.25">
      <c r="A5" s="4" t="s">
        <v>3</v>
      </c>
      <c r="B5" s="5">
        <v>24</v>
      </c>
    </row>
    <row r="6" spans="1:2" ht="18.75" customHeight="1" x14ac:dyDescent="0.25">
      <c r="A6" s="4" t="s">
        <v>4</v>
      </c>
      <c r="B6" s="5">
        <v>26</v>
      </c>
    </row>
    <row r="7" spans="1:2" ht="18.75" customHeight="1" x14ac:dyDescent="0.25">
      <c r="A7" s="4" t="s">
        <v>5</v>
      </c>
      <c r="B7" s="5">
        <v>28</v>
      </c>
    </row>
    <row r="8" spans="1:2" ht="18.75" customHeight="1" x14ac:dyDescent="0.25">
      <c r="A8" s="4" t="s">
        <v>6</v>
      </c>
      <c r="B8" s="5">
        <v>30</v>
      </c>
    </row>
    <row r="9" spans="1:2" ht="18.75" customHeight="1" x14ac:dyDescent="0.25">
      <c r="A9" s="4" t="s">
        <v>7</v>
      </c>
      <c r="B9" s="5">
        <v>20</v>
      </c>
    </row>
    <row r="10" spans="1:2" ht="18.75" customHeight="1" x14ac:dyDescent="0.25">
      <c r="A10" s="4" t="s">
        <v>8</v>
      </c>
      <c r="B10" s="5">
        <v>30</v>
      </c>
    </row>
    <row r="11" spans="1:2" ht="18.75" customHeight="1" x14ac:dyDescent="0.25">
      <c r="A11" s="4" t="s">
        <v>9</v>
      </c>
      <c r="B11" s="5">
        <v>24</v>
      </c>
    </row>
    <row r="12" spans="1:2" ht="18.75" customHeight="1" x14ac:dyDescent="0.25">
      <c r="A12" s="4" t="s">
        <v>10</v>
      </c>
      <c r="B12" s="5">
        <v>24</v>
      </c>
    </row>
    <row r="13" spans="1:2" ht="18.75" customHeight="1" x14ac:dyDescent="0.25">
      <c r="A13" s="4" t="s">
        <v>11</v>
      </c>
      <c r="B13" s="5">
        <v>28</v>
      </c>
    </row>
    <row r="14" spans="1:2" ht="18.75" customHeight="1" x14ac:dyDescent="0.25">
      <c r="A14" s="4" t="s">
        <v>12</v>
      </c>
      <c r="B14" s="5">
        <v>16</v>
      </c>
    </row>
    <row r="15" spans="1:2" ht="18.75" customHeight="1" x14ac:dyDescent="0.25">
      <c r="A15" s="4" t="s">
        <v>13</v>
      </c>
      <c r="B15" s="5">
        <v>24</v>
      </c>
    </row>
    <row r="16" spans="1:2" ht="18.75" customHeight="1" x14ac:dyDescent="0.25">
      <c r="A16" s="4" t="s">
        <v>14</v>
      </c>
      <c r="B16" s="5">
        <v>24</v>
      </c>
    </row>
    <row r="17" spans="1:2" ht="18.75" customHeight="1" x14ac:dyDescent="0.25">
      <c r="A17" s="4" t="s">
        <v>15</v>
      </c>
      <c r="B17" s="5">
        <v>24</v>
      </c>
    </row>
    <row r="18" spans="1:2" ht="18.75" customHeight="1" x14ac:dyDescent="0.25">
      <c r="A18" s="4" t="s">
        <v>16</v>
      </c>
      <c r="B18" s="5">
        <v>24</v>
      </c>
    </row>
    <row r="19" spans="1:2" ht="18.75" customHeight="1" x14ac:dyDescent="0.25">
      <c r="A19" s="4" t="s">
        <v>17</v>
      </c>
      <c r="B19" s="5">
        <v>34</v>
      </c>
    </row>
    <row r="20" spans="1:2" ht="18.75" customHeight="1" x14ac:dyDescent="0.25">
      <c r="A20" s="4" t="s">
        <v>18</v>
      </c>
      <c r="B20" s="5">
        <v>30</v>
      </c>
    </row>
    <row r="21" spans="1:2" ht="18.75" customHeight="1" x14ac:dyDescent="0.25">
      <c r="A21" s="4" t="s">
        <v>19</v>
      </c>
      <c r="B21" s="5">
        <v>24</v>
      </c>
    </row>
    <row r="22" spans="1:2" ht="18.75" customHeight="1" x14ac:dyDescent="0.25">
      <c r="A22" s="4" t="s">
        <v>20</v>
      </c>
      <c r="B22" s="5">
        <v>28</v>
      </c>
    </row>
    <row r="23" spans="1:2" ht="18.75" customHeight="1" x14ac:dyDescent="0.25">
      <c r="A23" s="4" t="s">
        <v>21</v>
      </c>
      <c r="B23" s="5">
        <v>24</v>
      </c>
    </row>
    <row r="24" spans="1:2" ht="18.75" customHeight="1" x14ac:dyDescent="0.25">
      <c r="A24" s="4" t="s">
        <v>22</v>
      </c>
      <c r="B24" s="5">
        <v>20</v>
      </c>
    </row>
    <row r="25" spans="1:2" ht="18.75" customHeight="1" x14ac:dyDescent="0.25">
      <c r="A25" s="4" t="s">
        <v>23</v>
      </c>
      <c r="B25" s="5">
        <v>24</v>
      </c>
    </row>
    <row r="26" spans="1:2" ht="18.75" customHeight="1" x14ac:dyDescent="0.25">
      <c r="A26" s="4" t="s">
        <v>24</v>
      </c>
      <c r="B26" s="5">
        <v>26</v>
      </c>
    </row>
    <row r="27" spans="1:2" ht="18.75" customHeight="1" x14ac:dyDescent="0.25">
      <c r="A27" s="4" t="s">
        <v>25</v>
      </c>
      <c r="B27" s="5">
        <v>28</v>
      </c>
    </row>
    <row r="28" spans="1:2" ht="18.75" customHeight="1" x14ac:dyDescent="0.25">
      <c r="A28" s="4" t="s">
        <v>26</v>
      </c>
      <c r="B28" s="5">
        <v>24</v>
      </c>
    </row>
    <row r="29" spans="1:2" ht="18.75" customHeight="1" x14ac:dyDescent="0.25">
      <c r="A29" s="4" t="s">
        <v>27</v>
      </c>
      <c r="B29" s="5">
        <v>26</v>
      </c>
    </row>
    <row r="30" spans="1:2" ht="18.75" customHeight="1" x14ac:dyDescent="0.25">
      <c r="A30" s="4" t="s">
        <v>28</v>
      </c>
      <c r="B30" s="5">
        <v>30</v>
      </c>
    </row>
    <row r="31" spans="1:2" ht="18.75" customHeight="1" x14ac:dyDescent="0.25">
      <c r="A31" s="4" t="s">
        <v>29</v>
      </c>
      <c r="B31" s="5">
        <v>20</v>
      </c>
    </row>
    <row r="32" spans="1:2" ht="18.75" customHeight="1" x14ac:dyDescent="0.25">
      <c r="A32" s="4" t="s">
        <v>30</v>
      </c>
      <c r="B32" s="5">
        <v>20</v>
      </c>
    </row>
    <row r="33" spans="1:5" ht="18.75" customHeight="1" x14ac:dyDescent="0.25">
      <c r="A33" s="4" t="s">
        <v>31</v>
      </c>
      <c r="B33" s="5">
        <v>26</v>
      </c>
    </row>
    <row r="34" spans="1:5" ht="18.75" customHeight="1" x14ac:dyDescent="0.25">
      <c r="A34" s="4" t="s">
        <v>32</v>
      </c>
      <c r="B34" s="5">
        <v>16</v>
      </c>
    </row>
    <row r="35" spans="1:5" ht="18.75" customHeight="1" x14ac:dyDescent="0.25">
      <c r="A35" s="4" t="s">
        <v>33</v>
      </c>
      <c r="B35" s="5">
        <v>26</v>
      </c>
      <c r="D35" t="s">
        <v>0</v>
      </c>
      <c r="E35" s="3" t="s">
        <v>34</v>
      </c>
    </row>
    <row r="36" spans="1:5" ht="18.75" customHeight="1" x14ac:dyDescent="0.25">
      <c r="A36" s="4" t="s">
        <v>35</v>
      </c>
      <c r="B36" s="5">
        <v>26</v>
      </c>
      <c r="D36" s="4" t="s">
        <v>36</v>
      </c>
      <c r="E36" s="5">
        <v>20</v>
      </c>
    </row>
    <row r="37" spans="1:5" ht="18.75" customHeight="1" x14ac:dyDescent="0.25">
      <c r="A37" s="4" t="s">
        <v>37</v>
      </c>
      <c r="B37" s="5">
        <v>30</v>
      </c>
      <c r="D37" s="4" t="s">
        <v>38</v>
      </c>
      <c r="E37" s="5">
        <v>1</v>
      </c>
    </row>
    <row r="38" spans="1:5" ht="18.75" customHeight="1" x14ac:dyDescent="0.25">
      <c r="A38" s="4" t="s">
        <v>39</v>
      </c>
      <c r="B38" s="5">
        <v>23</v>
      </c>
      <c r="D38" s="4" t="s">
        <v>40</v>
      </c>
      <c r="E38" s="5">
        <v>1</v>
      </c>
    </row>
    <row r="39" spans="1:5" ht="18.75" customHeight="1" x14ac:dyDescent="0.25">
      <c r="A39" s="4" t="s">
        <v>41</v>
      </c>
      <c r="B39" s="5">
        <v>28</v>
      </c>
      <c r="D39" s="4" t="s">
        <v>42</v>
      </c>
      <c r="E39" s="5">
        <v>2</v>
      </c>
    </row>
    <row r="40" spans="1:5" ht="18.75" customHeight="1" x14ac:dyDescent="0.25">
      <c r="A40" s="4" t="s">
        <v>43</v>
      </c>
      <c r="B40" s="5">
        <v>30</v>
      </c>
      <c r="D40" s="4" t="s">
        <v>44</v>
      </c>
      <c r="E40" s="5">
        <v>2</v>
      </c>
    </row>
    <row r="41" spans="1:5" ht="18.75" customHeight="1" x14ac:dyDescent="0.25">
      <c r="A41" s="4" t="s">
        <v>45</v>
      </c>
      <c r="B41" s="5">
        <v>20</v>
      </c>
      <c r="D41" s="4" t="s">
        <v>46</v>
      </c>
      <c r="E41" s="5">
        <v>1</v>
      </c>
    </row>
    <row r="42" spans="1:5" ht="18.75" customHeight="1" x14ac:dyDescent="0.25">
      <c r="A42" s="4" t="s">
        <v>47</v>
      </c>
      <c r="B42" s="5">
        <v>30</v>
      </c>
      <c r="D42" s="4" t="s">
        <v>48</v>
      </c>
      <c r="E42" s="5">
        <v>1</v>
      </c>
    </row>
    <row r="43" spans="1:5" ht="18.75" customHeight="1" x14ac:dyDescent="0.25">
      <c r="A43" s="4" t="s">
        <v>49</v>
      </c>
      <c r="B43" s="5">
        <v>24</v>
      </c>
      <c r="D43" s="4" t="s">
        <v>50</v>
      </c>
      <c r="E43" s="5">
        <v>3</v>
      </c>
    </row>
    <row r="44" spans="1:5" ht="18.75" customHeight="1" x14ac:dyDescent="0.25">
      <c r="A44" s="4" t="s">
        <v>51</v>
      </c>
      <c r="B44" s="5">
        <v>28</v>
      </c>
      <c r="D44" s="4" t="s">
        <v>52</v>
      </c>
      <c r="E44" s="5">
        <v>9</v>
      </c>
    </row>
    <row r="45" spans="1:5" ht="18.75" customHeight="1" x14ac:dyDescent="0.25">
      <c r="A45" s="4" t="s">
        <v>53</v>
      </c>
      <c r="B45" s="5">
        <v>28</v>
      </c>
      <c r="D45" s="4" t="s">
        <v>54</v>
      </c>
      <c r="E45" s="5">
        <v>2</v>
      </c>
    </row>
    <row r="46" spans="1:5" ht="18.75" customHeight="1" x14ac:dyDescent="0.25">
      <c r="A46" s="4" t="s">
        <v>55</v>
      </c>
      <c r="B46" s="5">
        <v>18</v>
      </c>
      <c r="D46" s="4" t="s">
        <v>56</v>
      </c>
      <c r="E46" s="5">
        <v>1</v>
      </c>
    </row>
    <row r="47" spans="1:5" ht="18.75" customHeight="1" x14ac:dyDescent="0.25">
      <c r="A47" s="4" t="s">
        <v>57</v>
      </c>
      <c r="B47" s="5">
        <v>28</v>
      </c>
      <c r="D47" s="4" t="s">
        <v>58</v>
      </c>
      <c r="E47" s="5">
        <v>1</v>
      </c>
    </row>
    <row r="48" spans="1:5" ht="18.75" customHeight="1" x14ac:dyDescent="0.25">
      <c r="A48" s="4" t="s">
        <v>59</v>
      </c>
      <c r="B48" s="5">
        <v>22</v>
      </c>
      <c r="D48" s="4" t="s">
        <v>60</v>
      </c>
      <c r="E48" s="5">
        <v>2</v>
      </c>
    </row>
    <row r="49" spans="1:5" ht="18.75" customHeight="1" x14ac:dyDescent="0.25">
      <c r="A49" s="4" t="s">
        <v>61</v>
      </c>
      <c r="B49" s="5">
        <v>28</v>
      </c>
      <c r="D49" s="4" t="s">
        <v>62</v>
      </c>
      <c r="E49" s="5">
        <v>3</v>
      </c>
    </row>
    <row r="50" spans="1:5" ht="18.75" customHeight="1" x14ac:dyDescent="0.25">
      <c r="A50" s="4" t="s">
        <v>63</v>
      </c>
      <c r="B50" s="5">
        <v>28</v>
      </c>
      <c r="D50" s="4" t="s">
        <v>64</v>
      </c>
      <c r="E50" s="5">
        <v>4</v>
      </c>
    </row>
    <row r="51" spans="1:5" ht="18.75" customHeight="1" x14ac:dyDescent="0.25">
      <c r="A51" s="4" t="s">
        <v>65</v>
      </c>
      <c r="B51" s="5">
        <v>26</v>
      </c>
      <c r="D51" s="4" t="s">
        <v>66</v>
      </c>
      <c r="E51" s="5">
        <v>1</v>
      </c>
    </row>
    <row r="52" spans="1:5" ht="18.75" customHeight="1" x14ac:dyDescent="0.25">
      <c r="A52" s="4" t="s">
        <v>67</v>
      </c>
      <c r="B52" s="5">
        <v>28</v>
      </c>
      <c r="D52" s="4" t="s">
        <v>68</v>
      </c>
      <c r="E52" s="5">
        <v>6</v>
      </c>
    </row>
    <row r="53" spans="1:5" ht="18.75" customHeight="1" x14ac:dyDescent="0.25">
      <c r="A53" s="4" t="s">
        <v>69</v>
      </c>
      <c r="B53" s="5">
        <v>32</v>
      </c>
      <c r="D53" s="4" t="s">
        <v>70</v>
      </c>
      <c r="E53" s="5">
        <v>1</v>
      </c>
    </row>
    <row r="54" spans="1:5" ht="18.75" customHeight="1" x14ac:dyDescent="0.25">
      <c r="A54" s="4" t="s">
        <v>71</v>
      </c>
      <c r="B54" s="5">
        <v>20</v>
      </c>
      <c r="D54" s="4" t="s">
        <v>72</v>
      </c>
      <c r="E54" s="5">
        <v>7</v>
      </c>
    </row>
    <row r="55" spans="1:5" ht="18.75" customHeight="1" x14ac:dyDescent="0.25">
      <c r="A55" s="4" t="s">
        <v>73</v>
      </c>
      <c r="B55" s="5">
        <v>32</v>
      </c>
      <c r="D55" s="4" t="s">
        <v>74</v>
      </c>
      <c r="E55" s="5">
        <v>3</v>
      </c>
    </row>
    <row r="56" spans="1:5" ht="18.75" customHeight="1" x14ac:dyDescent="0.25">
      <c r="A56" s="4" t="s">
        <v>75</v>
      </c>
      <c r="B56" s="5">
        <v>24</v>
      </c>
      <c r="D56" s="4" t="s">
        <v>76</v>
      </c>
      <c r="E56" s="5">
        <v>71</v>
      </c>
    </row>
    <row r="57" spans="1:5" ht="18.75" customHeight="1" x14ac:dyDescent="0.25">
      <c r="A57" s="4" t="s">
        <v>77</v>
      </c>
      <c r="B57" s="5">
        <v>24</v>
      </c>
    </row>
    <row r="58" spans="1:5" ht="18.75" customHeight="1" x14ac:dyDescent="0.25">
      <c r="A58" s="4" t="s">
        <v>78</v>
      </c>
      <c r="B58" s="5">
        <v>26</v>
      </c>
    </row>
    <row r="59" spans="1:5" ht="18.75" customHeight="1" x14ac:dyDescent="0.25">
      <c r="A59" s="4" t="s">
        <v>79</v>
      </c>
      <c r="B59" s="5">
        <v>30</v>
      </c>
    </row>
    <row r="60" spans="1:5" ht="18.75" customHeight="1" x14ac:dyDescent="0.25">
      <c r="A60" s="4" t="s">
        <v>80</v>
      </c>
      <c r="B60" s="5">
        <v>25</v>
      </c>
    </row>
    <row r="61" spans="1:5" ht="18.75" customHeight="1" x14ac:dyDescent="0.25">
      <c r="A61" s="4" t="s">
        <v>81</v>
      </c>
      <c r="B61" s="5">
        <v>30</v>
      </c>
    </row>
    <row r="62" spans="1:5" ht="18.75" customHeight="1" x14ac:dyDescent="0.25">
      <c r="A62" s="4" t="s">
        <v>82</v>
      </c>
      <c r="B62" s="5">
        <v>26</v>
      </c>
    </row>
    <row r="63" spans="1:5" ht="18.75" customHeight="1" x14ac:dyDescent="0.25">
      <c r="A63" s="4" t="s">
        <v>83</v>
      </c>
      <c r="B63" s="5">
        <v>29</v>
      </c>
    </row>
    <row r="64" spans="1:5" ht="18.75" customHeight="1" x14ac:dyDescent="0.25">
      <c r="A64" s="4" t="s">
        <v>84</v>
      </c>
      <c r="B64" s="5">
        <v>30</v>
      </c>
    </row>
    <row r="65" spans="1:2" ht="18.75" customHeight="1" x14ac:dyDescent="0.25">
      <c r="A65" s="4" t="s">
        <v>85</v>
      </c>
      <c r="B65" s="5">
        <v>25</v>
      </c>
    </row>
    <row r="66" spans="1:2" ht="18.75" customHeight="1" x14ac:dyDescent="0.25">
      <c r="A66" s="4" t="s">
        <v>86</v>
      </c>
      <c r="B66" s="5">
        <v>22</v>
      </c>
    </row>
    <row r="67" spans="1:2" ht="18.75" customHeight="1" x14ac:dyDescent="0.25">
      <c r="A67" s="4" t="s">
        <v>87</v>
      </c>
      <c r="B67" s="5">
        <v>30</v>
      </c>
    </row>
    <row r="68" spans="1:2" ht="18.75" customHeight="1" x14ac:dyDescent="0.25">
      <c r="A68" s="4" t="s">
        <v>88</v>
      </c>
      <c r="B68" s="5">
        <v>28</v>
      </c>
    </row>
    <row r="69" spans="1:2" ht="18.75" customHeight="1" x14ac:dyDescent="0.25">
      <c r="A69" s="4" t="s">
        <v>89</v>
      </c>
      <c r="B69" s="5">
        <v>28</v>
      </c>
    </row>
    <row r="70" spans="1:2" ht="18.75" customHeight="1" x14ac:dyDescent="0.25">
      <c r="A70" s="4" t="s">
        <v>90</v>
      </c>
      <c r="B70" s="5">
        <v>30</v>
      </c>
    </row>
    <row r="71" spans="1:2" ht="18.75" customHeight="1" x14ac:dyDescent="0.25">
      <c r="A71" s="4" t="s">
        <v>91</v>
      </c>
      <c r="B71" s="5">
        <v>30</v>
      </c>
    </row>
    <row r="72" spans="1:2" ht="18.75" customHeight="1" x14ac:dyDescent="0.25">
      <c r="A72" s="4" t="s">
        <v>92</v>
      </c>
      <c r="B72" s="5">
        <v>24</v>
      </c>
    </row>
    <row r="73" spans="1:2" ht="18.75" customHeight="1" x14ac:dyDescent="0.25">
      <c r="A73" s="4" t="s">
        <v>93</v>
      </c>
      <c r="B73" s="5">
        <v>24</v>
      </c>
    </row>
    <row r="74" spans="1:2" ht="18.75" customHeight="1" x14ac:dyDescent="0.25">
      <c r="A74" s="4" t="s">
        <v>94</v>
      </c>
      <c r="B74" s="5">
        <v>32</v>
      </c>
    </row>
    <row r="75" spans="1:2" ht="18.75" customHeight="1" x14ac:dyDescent="0.25">
      <c r="A75" s="4" t="s">
        <v>95</v>
      </c>
      <c r="B75" s="5">
        <v>28</v>
      </c>
    </row>
    <row r="76" spans="1:2" ht="18.75" customHeight="1" x14ac:dyDescent="0.25">
      <c r="A76" s="4" t="s">
        <v>96</v>
      </c>
      <c r="B76" s="5">
        <v>26</v>
      </c>
    </row>
    <row r="77" spans="1:2" ht="18.75" customHeight="1" x14ac:dyDescent="0.25">
      <c r="A77" s="4" t="s">
        <v>97</v>
      </c>
      <c r="B77" s="5">
        <v>20</v>
      </c>
    </row>
    <row r="78" spans="1:2" ht="18.75" customHeight="1" x14ac:dyDescent="0.25">
      <c r="A78" s="4" t="s">
        <v>98</v>
      </c>
      <c r="B78" s="5">
        <v>28</v>
      </c>
    </row>
    <row r="79" spans="1:2" ht="18.75" customHeight="1" x14ac:dyDescent="0.25">
      <c r="A79" s="4" t="s">
        <v>99</v>
      </c>
      <c r="B79" s="5">
        <v>28</v>
      </c>
    </row>
    <row r="80" spans="1:2" ht="18.75" customHeight="1" x14ac:dyDescent="0.25">
      <c r="A80" s="4" t="s">
        <v>100</v>
      </c>
      <c r="B80" s="5">
        <v>30</v>
      </c>
    </row>
    <row r="81" spans="1:2" ht="18.75" customHeight="1" x14ac:dyDescent="0.25">
      <c r="A81" s="4" t="s">
        <v>101</v>
      </c>
      <c r="B81" s="5">
        <v>30</v>
      </c>
    </row>
    <row r="82" spans="1:2" ht="18.75" customHeight="1" x14ac:dyDescent="0.25">
      <c r="A82" s="4" t="s">
        <v>76</v>
      </c>
      <c r="B82" s="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CONSOLIDADO</vt:lpstr>
      <vt:lpstr>Hoja2</vt:lpstr>
      <vt:lpstr>_xlcn.WorksheetConnection_CONSOLIDADOCUATROTRIMESTRE.xlsxPROGRAMACIONES_PARCIALES1</vt:lpstr>
      <vt:lpstr>CONSOLIDADO!DatosExternos_1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Sena</cp:lastModifiedBy>
  <dcterms:created xsi:type="dcterms:W3CDTF">2023-09-23T11:50:15Z</dcterms:created>
  <dcterms:modified xsi:type="dcterms:W3CDTF">2023-10-02T15:31:38Z</dcterms:modified>
</cp:coreProperties>
</file>