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SENA\DOCUMENTOS 2024\COORDINACIÓN 2024\PROGRAMADOR\PRIMETRIMESTRE 2024 V2\"/>
    </mc:Choice>
  </mc:AlternateContent>
  <xr:revisionPtr revIDLastSave="0" documentId="13_ncr:1_{C34813CA-12C1-4C21-876C-7FEE20D01A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<sst xmlns="http://schemas.openxmlformats.org/spreadsheetml/2006/main" count="3054" uniqueCount="503">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</sst>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[1-2024_V6.xlsx]PivotChartTable1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[1-2024_V6.xlsx]PivotChartTable2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>
    <filterColumn colId="13">
      <filters>
        <filter val="KENIA NAYIVER LOPEZ RAMIREZ"/>
      </filters>
    </filterColumn>
  </autoFilter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BT1" zoomScale="90" zoomScaleNormal="90" workbookViewId="0">
      <selection activeCell="CQ383" sqref="CQ383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28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hidden="1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hidden="1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hidden="1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hidden="1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hidden="1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hidden="1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hidden="1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hidden="1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hidden="1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hidden="1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hidden="1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hidden="1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hidden="1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hidden="1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hidden="1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hidden="1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hidden="1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hidden="1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hidden="1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hidden="1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hidden="1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hidden="1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hidden="1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hidden="1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hidden="1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hidden="1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hidden="1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hidden="1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hidden="1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hidden="1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hidden="1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hidden="1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hidden="1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hidden="1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hidden="1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hidden="1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489</v>
      </c>
      <c r="BU38" t="s">
        <v>489</v>
      </c>
    </row>
    <row r="39" spans="1:105" hidden="1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hidden="1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hidden="1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hidden="1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489</v>
      </c>
      <c r="Y42" t="s">
        <v>489</v>
      </c>
    </row>
    <row r="43" spans="1:105" hidden="1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hidden="1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hidden="1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hidden="1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hidden="1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hidden="1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hidden="1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hidden="1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hidden="1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hidden="1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hidden="1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hidden="1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hidden="1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hidden="1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hidden="1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hidden="1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hidden="1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hidden="1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hidden="1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hidden="1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hidden="1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hidden="1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hidden="1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hidden="1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hidden="1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hidden="1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hidden="1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hidden="1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hidden="1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hidden="1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hidden="1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hidden="1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hidden="1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hidden="1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hidden="1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hidden="1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hidden="1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hidden="1" x14ac:dyDescent="0.25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hidden="1" x14ac:dyDescent="0.25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hidden="1" x14ac:dyDescent="0.25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hidden="1" x14ac:dyDescent="0.25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hidden="1" x14ac:dyDescent="0.25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hidden="1" x14ac:dyDescent="0.25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hidden="1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hidden="1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hidden="1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hidden="1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hidden="1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hidden="1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hidden="1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hidden="1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hidden="1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hidden="1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hidden="1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hidden="1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hidden="1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hidden="1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hidden="1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hidden="1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hidden="1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hidden="1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hidden="1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hidden="1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hidden="1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hidden="1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hidden="1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hidden="1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hidden="1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hidden="1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hidden="1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hidden="1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hidden="1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hidden="1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hidden="1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hidden="1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hidden="1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hidden="1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hidden="1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hidden="1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hidden="1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hidden="1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hidden="1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hidden="1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hidden="1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hidden="1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hidden="1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hidden="1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hidden="1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hidden="1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hidden="1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hidden="1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hidden="1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hidden="1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hidden="1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hidden="1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hidden="1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hidden="1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hidden="1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hidden="1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hidden="1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hidden="1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hidden="1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hidden="1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hidden="1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hidden="1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hidden="1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hidden="1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hidden="1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hidden="1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hidden="1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hidden="1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hidden="1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hidden="1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hidden="1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hidden="1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hidden="1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hidden="1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hidden="1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hidden="1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hidden="1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hidden="1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hidden="1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hidden="1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hidden="1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hidden="1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hidden="1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hidden="1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hidden="1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hidden="1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hidden="1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hidden="1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hidden="1" x14ac:dyDescent="0.25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hidden="1" x14ac:dyDescent="0.25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hidden="1" x14ac:dyDescent="0.25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hidden="1" x14ac:dyDescent="0.25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hidden="1" x14ac:dyDescent="0.25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hidden="1" x14ac:dyDescent="0.25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hidden="1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hidden="1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hidden="1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hidden="1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hidden="1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hidden="1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hidden="1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hidden="1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hidden="1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hidden="1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hidden="1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hidden="1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hidden="1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hidden="1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hidden="1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hidden="1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hidden="1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hidden="1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hidden="1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hidden="1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hidden="1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hidden="1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hidden="1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hidden="1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hidden="1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hidden="1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hidden="1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hidden="1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hidden="1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hidden="1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hidden="1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hidden="1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hidden="1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hidden="1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hidden="1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hidden="1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hidden="1" x14ac:dyDescent="0.25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hidden="1" x14ac:dyDescent="0.25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hidden="1" x14ac:dyDescent="0.25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hidden="1" x14ac:dyDescent="0.25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hidden="1" x14ac:dyDescent="0.25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hidden="1" x14ac:dyDescent="0.25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hidden="1" x14ac:dyDescent="0.25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hidden="1" x14ac:dyDescent="0.25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hidden="1" x14ac:dyDescent="0.25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hidden="1" x14ac:dyDescent="0.25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hidden="1" x14ac:dyDescent="0.25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hidden="1" x14ac:dyDescent="0.25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hidden="1" x14ac:dyDescent="0.25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hidden="1" x14ac:dyDescent="0.25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hidden="1" x14ac:dyDescent="0.25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hidden="1" x14ac:dyDescent="0.25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hidden="1" x14ac:dyDescent="0.25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hidden="1" x14ac:dyDescent="0.25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hidden="1" x14ac:dyDescent="0.25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hidden="1" x14ac:dyDescent="0.25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hidden="1" x14ac:dyDescent="0.25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132</v>
      </c>
      <c r="G245" t="s">
        <v>502</v>
      </c>
      <c r="H245">
        <v>1</v>
      </c>
      <c r="I245">
        <v>1</v>
      </c>
      <c r="N245" t="s">
        <v>314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hidden="1" x14ac:dyDescent="0.25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264</v>
      </c>
      <c r="G246" t="s">
        <v>316</v>
      </c>
      <c r="H246">
        <v>1</v>
      </c>
      <c r="I246">
        <v>1</v>
      </c>
      <c r="N246" t="s">
        <v>314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hidden="1" x14ac:dyDescent="0.25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262</v>
      </c>
      <c r="G247" t="s">
        <v>317</v>
      </c>
      <c r="J247">
        <v>1</v>
      </c>
      <c r="N247" t="s">
        <v>491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hidden="1" x14ac:dyDescent="0.25">
      <c r="A248" t="s">
        <v>293</v>
      </c>
      <c r="B248" t="s">
        <v>311</v>
      </c>
      <c r="C248" t="s">
        <v>312</v>
      </c>
      <c r="D248" t="s">
        <v>313</v>
      </c>
      <c r="E248">
        <v>1</v>
      </c>
      <c r="F248" t="s">
        <v>254</v>
      </c>
      <c r="G248" t="s">
        <v>318</v>
      </c>
      <c r="H248">
        <v>1</v>
      </c>
      <c r="N248" t="s">
        <v>314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hidden="1" x14ac:dyDescent="0.25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269</v>
      </c>
      <c r="G249" t="s">
        <v>297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hidden="1" x14ac:dyDescent="0.25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146</v>
      </c>
      <c r="G250" t="s">
        <v>320</v>
      </c>
      <c r="H250">
        <v>1</v>
      </c>
      <c r="N250" t="s">
        <v>296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hidden="1" x14ac:dyDescent="0.25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149</v>
      </c>
      <c r="G251" t="s">
        <v>321</v>
      </c>
      <c r="I251">
        <v>1</v>
      </c>
      <c r="J251">
        <v>1</v>
      </c>
      <c r="N251" t="s">
        <v>296</v>
      </c>
      <c r="O251" t="s">
        <v>322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hidden="1" x14ac:dyDescent="0.25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112</v>
      </c>
      <c r="G252" t="s">
        <v>323</v>
      </c>
      <c r="K252">
        <v>1</v>
      </c>
      <c r="L252">
        <v>1</v>
      </c>
      <c r="M252">
        <v>1</v>
      </c>
      <c r="N252" t="s">
        <v>296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hidden="1" x14ac:dyDescent="0.25">
      <c r="A253" t="s">
        <v>293</v>
      </c>
      <c r="B253" t="s">
        <v>319</v>
      </c>
      <c r="C253" t="s">
        <v>295</v>
      </c>
      <c r="D253" t="s">
        <v>305</v>
      </c>
      <c r="E253">
        <v>6</v>
      </c>
      <c r="F253" t="s">
        <v>216</v>
      </c>
      <c r="G253" t="s">
        <v>324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hidden="1" x14ac:dyDescent="0.25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326</v>
      </c>
      <c r="G254" t="s">
        <v>327</v>
      </c>
      <c r="J254">
        <v>1</v>
      </c>
      <c r="N254" t="s">
        <v>303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hidden="1" x14ac:dyDescent="0.25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328</v>
      </c>
      <c r="G255" t="s">
        <v>329</v>
      </c>
      <c r="K255">
        <v>1</v>
      </c>
      <c r="N255" t="s">
        <v>303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hidden="1" x14ac:dyDescent="0.25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330</v>
      </c>
      <c r="G256" t="s">
        <v>331</v>
      </c>
      <c r="M256">
        <v>1</v>
      </c>
      <c r="N256" t="s">
        <v>303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hidden="1" x14ac:dyDescent="0.25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290</v>
      </c>
      <c r="G257" t="s">
        <v>332</v>
      </c>
      <c r="I257">
        <v>1</v>
      </c>
      <c r="N257" t="s">
        <v>313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hidden="1" x14ac:dyDescent="0.25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243</v>
      </c>
      <c r="G258" t="s">
        <v>333</v>
      </c>
      <c r="K258">
        <v>1</v>
      </c>
      <c r="N258" t="s">
        <v>313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hidden="1" x14ac:dyDescent="0.25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281</v>
      </c>
      <c r="G259" t="s">
        <v>334</v>
      </c>
      <c r="L259">
        <v>1</v>
      </c>
      <c r="N259" t="s">
        <v>313</v>
      </c>
      <c r="P259">
        <v>2</v>
      </c>
      <c r="Q259">
        <v>24</v>
      </c>
      <c r="CH259">
        <v>203</v>
      </c>
      <c r="CI259">
        <v>203</v>
      </c>
    </row>
    <row r="260" spans="1:93" hidden="1" x14ac:dyDescent="0.25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269</v>
      </c>
      <c r="G260" t="s">
        <v>297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hidden="1" x14ac:dyDescent="0.25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205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hidden="1" x14ac:dyDescent="0.25">
      <c r="A262" t="s">
        <v>293</v>
      </c>
      <c r="B262" t="s">
        <v>325</v>
      </c>
      <c r="C262" t="s">
        <v>312</v>
      </c>
      <c r="D262" t="s">
        <v>303</v>
      </c>
      <c r="E262">
        <v>5</v>
      </c>
      <c r="F262" t="s">
        <v>207</v>
      </c>
      <c r="G262" t="s">
        <v>336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hidden="1" x14ac:dyDescent="0.25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326</v>
      </c>
      <c r="G263" t="s">
        <v>327</v>
      </c>
      <c r="J263">
        <v>1</v>
      </c>
      <c r="N263" t="s">
        <v>313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hidden="1" x14ac:dyDescent="0.25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328</v>
      </c>
      <c r="G264" t="s">
        <v>329</v>
      </c>
      <c r="K264">
        <v>1</v>
      </c>
      <c r="N264" t="s">
        <v>313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hidden="1" x14ac:dyDescent="0.25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330</v>
      </c>
      <c r="G265" t="s">
        <v>331</v>
      </c>
      <c r="M265">
        <v>1</v>
      </c>
      <c r="N265" t="s">
        <v>313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hidden="1" x14ac:dyDescent="0.25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290</v>
      </c>
      <c r="G266" t="s">
        <v>332</v>
      </c>
      <c r="I266">
        <v>1</v>
      </c>
      <c r="N266" t="s">
        <v>339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hidden="1" x14ac:dyDescent="0.25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243</v>
      </c>
      <c r="G267" t="s">
        <v>333</v>
      </c>
      <c r="K267">
        <v>1</v>
      </c>
      <c r="N267" t="s">
        <v>339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hidden="1" x14ac:dyDescent="0.25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281</v>
      </c>
      <c r="G268" t="s">
        <v>334</v>
      </c>
      <c r="L268">
        <v>1</v>
      </c>
      <c r="N268" t="s">
        <v>339</v>
      </c>
      <c r="P268">
        <v>2</v>
      </c>
      <c r="Q268">
        <v>24</v>
      </c>
      <c r="CN268">
        <v>203</v>
      </c>
      <c r="CO268">
        <v>203</v>
      </c>
    </row>
    <row r="269" spans="1:93" hidden="1" x14ac:dyDescent="0.25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205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hidden="1" x14ac:dyDescent="0.25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207</v>
      </c>
      <c r="G270" t="s">
        <v>336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hidden="1" x14ac:dyDescent="0.25">
      <c r="A271" t="s">
        <v>293</v>
      </c>
      <c r="B271" t="s">
        <v>337</v>
      </c>
      <c r="C271" t="s">
        <v>312</v>
      </c>
      <c r="D271" t="s">
        <v>338</v>
      </c>
      <c r="E271">
        <v>5</v>
      </c>
      <c r="F271" t="s">
        <v>269</v>
      </c>
      <c r="G271" t="s">
        <v>297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484</v>
      </c>
      <c r="P271">
        <v>2</v>
      </c>
      <c r="Q271">
        <v>24</v>
      </c>
      <c r="AP271">
        <v>203</v>
      </c>
      <c r="AQ271">
        <v>203</v>
      </c>
    </row>
    <row r="272" spans="1:93" hidden="1" x14ac:dyDescent="0.25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330</v>
      </c>
      <c r="G272" t="s">
        <v>331</v>
      </c>
      <c r="M272">
        <v>1</v>
      </c>
      <c r="N272" t="s">
        <v>338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hidden="1" x14ac:dyDescent="0.25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341</v>
      </c>
      <c r="G273" t="s">
        <v>342</v>
      </c>
      <c r="L273">
        <v>1</v>
      </c>
      <c r="N273" t="s">
        <v>338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hidden="1" x14ac:dyDescent="0.25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287</v>
      </c>
      <c r="G274" t="s">
        <v>343</v>
      </c>
      <c r="L274">
        <v>1</v>
      </c>
      <c r="N274" t="s">
        <v>314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hidden="1" x14ac:dyDescent="0.25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269</v>
      </c>
      <c r="G275" t="s">
        <v>297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hidden="1" x14ac:dyDescent="0.25">
      <c r="A276" t="s">
        <v>293</v>
      </c>
      <c r="B276" t="s">
        <v>340</v>
      </c>
      <c r="C276" t="s">
        <v>312</v>
      </c>
      <c r="D276" t="s">
        <v>314</v>
      </c>
      <c r="E276">
        <v>7</v>
      </c>
      <c r="F276" t="s">
        <v>121</v>
      </c>
      <c r="G276" t="s">
        <v>298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hidden="1" x14ac:dyDescent="0.25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346</v>
      </c>
      <c r="G277" t="s">
        <v>347</v>
      </c>
      <c r="L277">
        <v>1</v>
      </c>
      <c r="N277" t="s">
        <v>339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hidden="1" x14ac:dyDescent="0.25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348</v>
      </c>
      <c r="G278" t="s">
        <v>349</v>
      </c>
      <c r="J278">
        <v>1</v>
      </c>
      <c r="N278" t="s">
        <v>339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hidden="1" x14ac:dyDescent="0.25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350</v>
      </c>
      <c r="G279" t="s">
        <v>351</v>
      </c>
      <c r="K279">
        <v>1</v>
      </c>
      <c r="N279" t="s">
        <v>339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hidden="1" x14ac:dyDescent="0.25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352</v>
      </c>
      <c r="G280" t="s">
        <v>353</v>
      </c>
      <c r="J280">
        <v>1</v>
      </c>
      <c r="N280" t="s">
        <v>339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hidden="1" x14ac:dyDescent="0.25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354</v>
      </c>
      <c r="G281" t="s">
        <v>355</v>
      </c>
      <c r="K281">
        <v>1</v>
      </c>
      <c r="N281" t="s">
        <v>339</v>
      </c>
      <c r="P281">
        <v>2</v>
      </c>
      <c r="Q281">
        <v>24</v>
      </c>
      <c r="CX281">
        <v>0</v>
      </c>
      <c r="CY281">
        <v>0</v>
      </c>
    </row>
    <row r="282" spans="1:105" hidden="1" x14ac:dyDescent="0.25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269</v>
      </c>
      <c r="G282" t="s">
        <v>297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hidden="1" x14ac:dyDescent="0.25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205</v>
      </c>
      <c r="G283" t="s">
        <v>335</v>
      </c>
      <c r="H283">
        <v>1</v>
      </c>
      <c r="I283">
        <v>1</v>
      </c>
      <c r="J283">
        <v>1</v>
      </c>
      <c r="K283">
        <v>1</v>
      </c>
      <c r="N283" t="s">
        <v>483</v>
      </c>
      <c r="P283">
        <v>2</v>
      </c>
      <c r="Q283">
        <v>24</v>
      </c>
      <c r="CV283">
        <v>0</v>
      </c>
      <c r="CW283">
        <v>0</v>
      </c>
    </row>
    <row r="284" spans="1:105" hidden="1" x14ac:dyDescent="0.25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194</v>
      </c>
      <c r="G284" t="s">
        <v>356</v>
      </c>
      <c r="H284">
        <v>1</v>
      </c>
      <c r="I284">
        <v>1</v>
      </c>
      <c r="J284">
        <v>1</v>
      </c>
      <c r="K284">
        <v>1</v>
      </c>
      <c r="N284" t="s">
        <v>485</v>
      </c>
      <c r="P284">
        <v>2</v>
      </c>
      <c r="Q284">
        <v>24</v>
      </c>
      <c r="AT284">
        <v>205</v>
      </c>
      <c r="AU284">
        <v>205</v>
      </c>
    </row>
    <row r="285" spans="1:105" hidden="1" x14ac:dyDescent="0.25">
      <c r="A285" t="s">
        <v>293</v>
      </c>
      <c r="B285" t="s">
        <v>344</v>
      </c>
      <c r="C285" t="s">
        <v>345</v>
      </c>
      <c r="D285" t="s">
        <v>339</v>
      </c>
      <c r="E285">
        <v>3</v>
      </c>
      <c r="F285" t="s">
        <v>357</v>
      </c>
      <c r="G285" t="s">
        <v>358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hidden="1" x14ac:dyDescent="0.25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290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362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hidden="1" x14ac:dyDescent="0.25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121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484</v>
      </c>
      <c r="P287">
        <v>2</v>
      </c>
      <c r="Q287">
        <v>24</v>
      </c>
      <c r="AD287">
        <v>1004</v>
      </c>
      <c r="AE287">
        <v>1004</v>
      </c>
    </row>
    <row r="288" spans="1:105" hidden="1" x14ac:dyDescent="0.25">
      <c r="A288" t="s">
        <v>359</v>
      </c>
      <c r="B288" t="s">
        <v>360</v>
      </c>
      <c r="C288" t="s">
        <v>361</v>
      </c>
      <c r="D288" t="s">
        <v>362</v>
      </c>
      <c r="E288">
        <v>7</v>
      </c>
      <c r="F288" t="s">
        <v>107</v>
      </c>
      <c r="G288" t="s">
        <v>365</v>
      </c>
      <c r="H288">
        <v>1</v>
      </c>
      <c r="I288">
        <v>1</v>
      </c>
      <c r="J288">
        <v>1</v>
      </c>
      <c r="K288">
        <v>1</v>
      </c>
      <c r="N288" t="s">
        <v>307</v>
      </c>
      <c r="P288">
        <v>2</v>
      </c>
      <c r="Q288">
        <v>24</v>
      </c>
      <c r="AF288">
        <v>1004</v>
      </c>
      <c r="AG288">
        <v>1004</v>
      </c>
    </row>
    <row r="289" spans="1:105" hidden="1" x14ac:dyDescent="0.25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I289">
        <v>1</v>
      </c>
      <c r="K289">
        <v>1</v>
      </c>
      <c r="N289" t="s">
        <v>368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hidden="1" x14ac:dyDescent="0.25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H290">
        <v>1</v>
      </c>
      <c r="N290" t="s">
        <v>370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hidden="1" x14ac:dyDescent="0.25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248</v>
      </c>
      <c r="G291" t="s">
        <v>369</v>
      </c>
      <c r="J291">
        <v>1</v>
      </c>
      <c r="N291" t="s">
        <v>362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hidden="1" x14ac:dyDescent="0.25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121</v>
      </c>
      <c r="G292" t="s">
        <v>364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hidden="1" x14ac:dyDescent="0.25">
      <c r="A293" t="s">
        <v>359</v>
      </c>
      <c r="B293" t="s">
        <v>366</v>
      </c>
      <c r="C293" t="s">
        <v>367</v>
      </c>
      <c r="D293" t="s">
        <v>368</v>
      </c>
      <c r="E293">
        <v>7</v>
      </c>
      <c r="F293" t="s">
        <v>207</v>
      </c>
      <c r="G293" t="s">
        <v>371</v>
      </c>
      <c r="H293">
        <v>1</v>
      </c>
      <c r="I293">
        <v>1</v>
      </c>
      <c r="J293">
        <v>1</v>
      </c>
      <c r="K293">
        <v>1</v>
      </c>
      <c r="N293" t="s">
        <v>362</v>
      </c>
      <c r="P293">
        <v>2</v>
      </c>
      <c r="Q293">
        <v>24</v>
      </c>
      <c r="AB293">
        <v>1003</v>
      </c>
      <c r="AC293">
        <v>1003</v>
      </c>
    </row>
    <row r="294" spans="1:105" hidden="1" x14ac:dyDescent="0.25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287</v>
      </c>
      <c r="G294" t="s">
        <v>374</v>
      </c>
      <c r="H294">
        <v>1</v>
      </c>
      <c r="I294">
        <v>1</v>
      </c>
      <c r="J294">
        <v>1</v>
      </c>
      <c r="K294">
        <v>1</v>
      </c>
      <c r="N294" t="s">
        <v>375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hidden="1" x14ac:dyDescent="0.25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110</v>
      </c>
      <c r="G295" t="s">
        <v>376</v>
      </c>
      <c r="H295">
        <v>1</v>
      </c>
      <c r="I295">
        <v>1</v>
      </c>
      <c r="J295">
        <v>1</v>
      </c>
      <c r="K295">
        <v>1</v>
      </c>
      <c r="N295" t="s">
        <v>377</v>
      </c>
      <c r="P295">
        <v>2</v>
      </c>
      <c r="Q295">
        <v>24</v>
      </c>
      <c r="V295">
        <v>1007</v>
      </c>
      <c r="W295">
        <v>1007</v>
      </c>
    </row>
    <row r="296" spans="1:105" hidden="1" x14ac:dyDescent="0.25">
      <c r="A296" t="s">
        <v>359</v>
      </c>
      <c r="B296" t="s">
        <v>372</v>
      </c>
      <c r="C296" t="s">
        <v>361</v>
      </c>
      <c r="D296" t="s">
        <v>373</v>
      </c>
      <c r="E296">
        <v>6</v>
      </c>
      <c r="F296" t="s">
        <v>121</v>
      </c>
      <c r="G296" t="s">
        <v>364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hidden="1" x14ac:dyDescent="0.25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254</v>
      </c>
      <c r="G297" t="s">
        <v>380</v>
      </c>
      <c r="H297">
        <v>1</v>
      </c>
      <c r="I297">
        <v>1</v>
      </c>
      <c r="J297">
        <v>1</v>
      </c>
      <c r="K297">
        <v>1</v>
      </c>
      <c r="N297" t="s">
        <v>379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hidden="1" x14ac:dyDescent="0.25">
      <c r="A298" t="s">
        <v>359</v>
      </c>
      <c r="B298" t="s">
        <v>378</v>
      </c>
      <c r="C298" t="s">
        <v>361</v>
      </c>
      <c r="D298" t="s">
        <v>379</v>
      </c>
      <c r="E298">
        <v>5</v>
      </c>
      <c r="F298" t="s">
        <v>121</v>
      </c>
      <c r="G298" t="s">
        <v>364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hidden="1" x14ac:dyDescent="0.25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328</v>
      </c>
      <c r="G299" t="s">
        <v>384</v>
      </c>
      <c r="K299">
        <v>1</v>
      </c>
      <c r="N299" t="s">
        <v>383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hidden="1" x14ac:dyDescent="0.25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385</v>
      </c>
      <c r="G300" t="s">
        <v>386</v>
      </c>
      <c r="H300">
        <v>1</v>
      </c>
      <c r="J300">
        <v>1</v>
      </c>
      <c r="K300">
        <v>1</v>
      </c>
      <c r="N300" t="s">
        <v>368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hidden="1" x14ac:dyDescent="0.25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330</v>
      </c>
      <c r="G301" t="s">
        <v>387</v>
      </c>
      <c r="H301">
        <v>1</v>
      </c>
      <c r="J301">
        <v>1</v>
      </c>
      <c r="K301">
        <v>1</v>
      </c>
      <c r="N301" t="s">
        <v>383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hidden="1" x14ac:dyDescent="0.25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I302">
        <v>1</v>
      </c>
      <c r="J302">
        <v>1</v>
      </c>
      <c r="N302" t="s">
        <v>383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hidden="1" x14ac:dyDescent="0.25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388</v>
      </c>
      <c r="G303" t="s">
        <v>389</v>
      </c>
      <c r="K303">
        <v>1</v>
      </c>
      <c r="N303" t="s">
        <v>368</v>
      </c>
      <c r="P303">
        <v>2</v>
      </c>
      <c r="Q303">
        <v>24</v>
      </c>
      <c r="CH303">
        <v>1005</v>
      </c>
      <c r="CI303">
        <v>1005</v>
      </c>
    </row>
    <row r="304" spans="1:105" hidden="1" x14ac:dyDescent="0.25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121</v>
      </c>
      <c r="G304" t="s">
        <v>364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hidden="1" x14ac:dyDescent="0.25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179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370</v>
      </c>
      <c r="P305">
        <v>2</v>
      </c>
      <c r="Q305">
        <v>24</v>
      </c>
      <c r="AZ305">
        <v>1005</v>
      </c>
      <c r="BA305">
        <v>1005</v>
      </c>
    </row>
    <row r="306" spans="1:93" hidden="1" x14ac:dyDescent="0.25">
      <c r="A306" t="s">
        <v>359</v>
      </c>
      <c r="B306" t="s">
        <v>381</v>
      </c>
      <c r="C306" t="s">
        <v>382</v>
      </c>
      <c r="D306" t="s">
        <v>383</v>
      </c>
      <c r="E306">
        <v>3</v>
      </c>
      <c r="F306" t="s">
        <v>357</v>
      </c>
      <c r="G306" t="s">
        <v>391</v>
      </c>
      <c r="H306">
        <v>1</v>
      </c>
      <c r="I306">
        <v>1</v>
      </c>
      <c r="J306">
        <v>1</v>
      </c>
      <c r="K306">
        <v>1</v>
      </c>
      <c r="N306" t="s">
        <v>485</v>
      </c>
      <c r="P306">
        <v>2</v>
      </c>
      <c r="Q306">
        <v>24</v>
      </c>
      <c r="BB306">
        <v>1005</v>
      </c>
      <c r="BC306">
        <v>1005</v>
      </c>
    </row>
    <row r="307" spans="1:93" hidden="1" x14ac:dyDescent="0.25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279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393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269</v>
      </c>
      <c r="G308" t="s">
        <v>395</v>
      </c>
      <c r="H308">
        <v>1</v>
      </c>
      <c r="I308">
        <v>1</v>
      </c>
      <c r="J308">
        <v>1</v>
      </c>
      <c r="K308">
        <v>1</v>
      </c>
      <c r="N308" t="s">
        <v>396</v>
      </c>
      <c r="P308">
        <v>2</v>
      </c>
      <c r="Q308">
        <v>24</v>
      </c>
      <c r="T308">
        <v>1001</v>
      </c>
      <c r="U308">
        <v>1001</v>
      </c>
    </row>
    <row r="309" spans="1:93" hidden="1" x14ac:dyDescent="0.25">
      <c r="A309" t="s">
        <v>359</v>
      </c>
      <c r="B309" t="s">
        <v>392</v>
      </c>
      <c r="C309" t="s">
        <v>361</v>
      </c>
      <c r="D309" t="s">
        <v>393</v>
      </c>
      <c r="E309">
        <v>2</v>
      </c>
      <c r="F309" t="s">
        <v>121</v>
      </c>
      <c r="G309" t="s">
        <v>364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hidden="1" x14ac:dyDescent="0.25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H310">
        <v>1</v>
      </c>
      <c r="N310" t="s">
        <v>368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hidden="1" x14ac:dyDescent="0.25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309</v>
      </c>
      <c r="G311" t="s">
        <v>398</v>
      </c>
      <c r="I311">
        <v>1</v>
      </c>
      <c r="N311" t="s">
        <v>370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hidden="1" x14ac:dyDescent="0.25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121</v>
      </c>
      <c r="G312" t="s">
        <v>364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hidden="1" x14ac:dyDescent="0.25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272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hidden="1" x14ac:dyDescent="0.25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194</v>
      </c>
      <c r="G314" t="s">
        <v>400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hidden="1" x14ac:dyDescent="0.25">
      <c r="A315" t="s">
        <v>359</v>
      </c>
      <c r="B315" t="s">
        <v>397</v>
      </c>
      <c r="C315" t="s">
        <v>367</v>
      </c>
      <c r="D315" t="s">
        <v>370</v>
      </c>
      <c r="E315">
        <v>2</v>
      </c>
      <c r="F315" t="s">
        <v>110</v>
      </c>
      <c r="G315" t="s">
        <v>376</v>
      </c>
      <c r="H315">
        <v>1</v>
      </c>
      <c r="I315">
        <v>1</v>
      </c>
      <c r="J315">
        <v>1</v>
      </c>
      <c r="K315">
        <v>1</v>
      </c>
      <c r="N315" t="s">
        <v>377</v>
      </c>
      <c r="P315">
        <v>2</v>
      </c>
      <c r="Q315">
        <v>24</v>
      </c>
      <c r="AB315">
        <v>1005</v>
      </c>
      <c r="AC315">
        <v>1005</v>
      </c>
    </row>
    <row r="316" spans="1:93" hidden="1" x14ac:dyDescent="0.25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216</v>
      </c>
      <c r="G316" t="s">
        <v>403</v>
      </c>
      <c r="H316">
        <v>1</v>
      </c>
      <c r="I316">
        <v>1</v>
      </c>
      <c r="J316">
        <v>1</v>
      </c>
      <c r="N316" t="s">
        <v>402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hidden="1" x14ac:dyDescent="0.25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262</v>
      </c>
      <c r="G317" t="s">
        <v>404</v>
      </c>
      <c r="H317">
        <v>1</v>
      </c>
      <c r="I317">
        <v>1</v>
      </c>
      <c r="J317">
        <v>1</v>
      </c>
      <c r="K317">
        <v>1</v>
      </c>
      <c r="N317" t="s">
        <v>402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hidden="1" x14ac:dyDescent="0.25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121</v>
      </c>
      <c r="G318" t="s">
        <v>364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hidden="1" x14ac:dyDescent="0.25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179</v>
      </c>
      <c r="G319" t="s">
        <v>390</v>
      </c>
      <c r="H319">
        <v>1</v>
      </c>
      <c r="I319">
        <v>1</v>
      </c>
      <c r="J319">
        <v>1</v>
      </c>
      <c r="K319">
        <v>1</v>
      </c>
      <c r="N319" t="s">
        <v>402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359</v>
      </c>
      <c r="B320" t="s">
        <v>490</v>
      </c>
      <c r="C320" t="s">
        <v>401</v>
      </c>
      <c r="D320" t="s">
        <v>402</v>
      </c>
      <c r="E320">
        <v>1</v>
      </c>
      <c r="F320" t="s">
        <v>269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396</v>
      </c>
      <c r="P320">
        <v>2</v>
      </c>
      <c r="Q320">
        <v>24</v>
      </c>
      <c r="CJ320">
        <v>1007</v>
      </c>
      <c r="CK320">
        <v>1007</v>
      </c>
    </row>
    <row r="321" spans="1:93" hidden="1" x14ac:dyDescent="0.25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216</v>
      </c>
      <c r="G321" t="s">
        <v>403</v>
      </c>
      <c r="H321">
        <v>1</v>
      </c>
      <c r="I321">
        <v>1</v>
      </c>
      <c r="J321">
        <v>1</v>
      </c>
      <c r="N321" t="s">
        <v>407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hidden="1" x14ac:dyDescent="0.25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233</v>
      </c>
      <c r="G322" t="s">
        <v>408</v>
      </c>
      <c r="H322">
        <v>1</v>
      </c>
      <c r="I322">
        <v>1</v>
      </c>
      <c r="J322">
        <v>1</v>
      </c>
      <c r="K322">
        <v>1</v>
      </c>
      <c r="N322" t="s">
        <v>407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hidden="1" x14ac:dyDescent="0.25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121</v>
      </c>
      <c r="G323" t="s">
        <v>364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hidden="1" x14ac:dyDescent="0.25">
      <c r="A324" t="s">
        <v>359</v>
      </c>
      <c r="B324" t="s">
        <v>405</v>
      </c>
      <c r="C324" t="s">
        <v>406</v>
      </c>
      <c r="D324" t="s">
        <v>407</v>
      </c>
      <c r="E324">
        <v>1</v>
      </c>
      <c r="F324" t="s">
        <v>107</v>
      </c>
      <c r="G324" t="s">
        <v>365</v>
      </c>
      <c r="H324">
        <v>1</v>
      </c>
      <c r="I324">
        <v>1</v>
      </c>
      <c r="J324">
        <v>1</v>
      </c>
      <c r="K324">
        <v>1</v>
      </c>
      <c r="N324" t="s">
        <v>307</v>
      </c>
      <c r="P324">
        <v>2</v>
      </c>
      <c r="Q324">
        <v>24</v>
      </c>
      <c r="AB324">
        <v>1001</v>
      </c>
      <c r="AC324">
        <v>1001</v>
      </c>
    </row>
    <row r="325" spans="1:93" hidden="1" x14ac:dyDescent="0.25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112</v>
      </c>
      <c r="G325" t="s">
        <v>413</v>
      </c>
      <c r="J325">
        <v>3</v>
      </c>
      <c r="N325" t="s">
        <v>414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hidden="1" x14ac:dyDescent="0.25">
      <c r="A326" t="s">
        <v>409</v>
      </c>
      <c r="B326" t="s">
        <v>410</v>
      </c>
      <c r="C326" t="s">
        <v>411</v>
      </c>
      <c r="D326" t="s">
        <v>412</v>
      </c>
      <c r="E326">
        <v>3</v>
      </c>
      <c r="F326" t="s">
        <v>132</v>
      </c>
      <c r="G326" t="s">
        <v>415</v>
      </c>
      <c r="J326">
        <v>3</v>
      </c>
      <c r="N326" t="s">
        <v>414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hidden="1" x14ac:dyDescent="0.25">
      <c r="A327" t="s">
        <v>409</v>
      </c>
      <c r="B327" t="s">
        <v>410</v>
      </c>
      <c r="C327" t="s">
        <v>411</v>
      </c>
      <c r="D327" t="s">
        <v>412</v>
      </c>
      <c r="E327">
        <v>4</v>
      </c>
      <c r="F327" t="s">
        <v>251</v>
      </c>
      <c r="G327" t="s">
        <v>416</v>
      </c>
      <c r="H327">
        <v>3</v>
      </c>
      <c r="I327">
        <v>3</v>
      </c>
      <c r="J327">
        <v>3</v>
      </c>
      <c r="K327">
        <v>3</v>
      </c>
      <c r="N327" t="s">
        <v>414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hidden="1" x14ac:dyDescent="0.25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264</v>
      </c>
      <c r="G328" t="s">
        <v>417</v>
      </c>
      <c r="K328">
        <v>3</v>
      </c>
      <c r="N328" t="s">
        <v>418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hidden="1" x14ac:dyDescent="0.25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287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hidden="1" x14ac:dyDescent="0.25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341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hidden="1" x14ac:dyDescent="0.25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254</v>
      </c>
      <c r="G331" t="s">
        <v>419</v>
      </c>
      <c r="H331">
        <v>3</v>
      </c>
      <c r="I331">
        <v>3</v>
      </c>
      <c r="J331">
        <v>3</v>
      </c>
      <c r="K331">
        <v>3</v>
      </c>
      <c r="N331" t="s">
        <v>485</v>
      </c>
      <c r="P331">
        <v>2</v>
      </c>
      <c r="Q331">
        <v>24</v>
      </c>
      <c r="CF331">
        <v>0</v>
      </c>
      <c r="CG331">
        <v>0</v>
      </c>
    </row>
    <row r="332" spans="1:93" hidden="1" x14ac:dyDescent="0.25">
      <c r="A332" t="s">
        <v>409</v>
      </c>
      <c r="B332" t="s">
        <v>410</v>
      </c>
      <c r="C332" t="s">
        <v>411</v>
      </c>
      <c r="D332" t="s">
        <v>412</v>
      </c>
      <c r="E332">
        <v>3</v>
      </c>
      <c r="F332" t="s">
        <v>420</v>
      </c>
      <c r="G332" t="s">
        <v>421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hidden="1" x14ac:dyDescent="0.25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216</v>
      </c>
      <c r="G333" t="s">
        <v>425</v>
      </c>
      <c r="I333">
        <v>1</v>
      </c>
      <c r="N333" t="s">
        <v>426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hidden="1" x14ac:dyDescent="0.25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269</v>
      </c>
      <c r="G334" t="s">
        <v>427</v>
      </c>
      <c r="I334">
        <v>1</v>
      </c>
      <c r="N334" t="s">
        <v>428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hidden="1" x14ac:dyDescent="0.25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107</v>
      </c>
      <c r="G335" t="s">
        <v>429</v>
      </c>
      <c r="K335">
        <v>1</v>
      </c>
      <c r="N335" t="s">
        <v>430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hidden="1" x14ac:dyDescent="0.25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357</v>
      </c>
      <c r="G336" t="s">
        <v>431</v>
      </c>
      <c r="K336">
        <v>1</v>
      </c>
      <c r="L336">
        <v>1</v>
      </c>
      <c r="N336" t="s">
        <v>430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hidden="1" x14ac:dyDescent="0.25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174</v>
      </c>
      <c r="G337" t="s">
        <v>432</v>
      </c>
      <c r="H337">
        <v>1</v>
      </c>
      <c r="N337" t="s">
        <v>307</v>
      </c>
      <c r="P337">
        <v>2</v>
      </c>
      <c r="Q337">
        <v>24</v>
      </c>
      <c r="AZ337">
        <v>403</v>
      </c>
      <c r="BA337">
        <v>403</v>
      </c>
    </row>
    <row r="338" spans="1:89" hidden="1" x14ac:dyDescent="0.25">
      <c r="A338" t="s">
        <v>409</v>
      </c>
      <c r="B338" t="s">
        <v>422</v>
      </c>
      <c r="C338" t="s">
        <v>423</v>
      </c>
      <c r="D338" t="s">
        <v>424</v>
      </c>
      <c r="E338">
        <v>2</v>
      </c>
      <c r="F338" t="s">
        <v>124</v>
      </c>
      <c r="G338" t="s">
        <v>433</v>
      </c>
      <c r="J338">
        <v>1</v>
      </c>
      <c r="K338">
        <v>1</v>
      </c>
      <c r="N338" t="s">
        <v>484</v>
      </c>
      <c r="P338">
        <v>2</v>
      </c>
      <c r="Q338">
        <v>24</v>
      </c>
      <c r="CH338">
        <v>403</v>
      </c>
      <c r="CI338">
        <v>403</v>
      </c>
    </row>
    <row r="339" spans="1:89" hidden="1" x14ac:dyDescent="0.25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248</v>
      </c>
      <c r="G339" t="s">
        <v>435</v>
      </c>
      <c r="H339">
        <v>1</v>
      </c>
      <c r="I339">
        <v>1</v>
      </c>
      <c r="J339">
        <v>1</v>
      </c>
      <c r="K339">
        <v>1</v>
      </c>
      <c r="N339" t="s">
        <v>418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hidden="1" x14ac:dyDescent="0.25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231</v>
      </c>
      <c r="G340" t="s">
        <v>436</v>
      </c>
      <c r="I340">
        <v>1</v>
      </c>
      <c r="J340">
        <v>1</v>
      </c>
      <c r="K340">
        <v>1</v>
      </c>
      <c r="N340" t="s">
        <v>418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hidden="1" x14ac:dyDescent="0.25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233</v>
      </c>
      <c r="G341" t="s">
        <v>437</v>
      </c>
      <c r="H341">
        <v>1</v>
      </c>
      <c r="N341" t="s">
        <v>414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hidden="1" x14ac:dyDescent="0.25">
      <c r="A342" t="s">
        <v>409</v>
      </c>
      <c r="B342" t="s">
        <v>434</v>
      </c>
      <c r="C342" t="s">
        <v>423</v>
      </c>
      <c r="D342" t="s">
        <v>412</v>
      </c>
      <c r="E342">
        <v>6</v>
      </c>
      <c r="F342" t="s">
        <v>181</v>
      </c>
      <c r="G342" t="s">
        <v>438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hidden="1" x14ac:dyDescent="0.25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210</v>
      </c>
      <c r="G343" t="s">
        <v>440</v>
      </c>
      <c r="K343">
        <v>1</v>
      </c>
      <c r="N343" t="s">
        <v>424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hidden="1" x14ac:dyDescent="0.25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309</v>
      </c>
      <c r="G344" t="s">
        <v>441</v>
      </c>
      <c r="H344">
        <v>1</v>
      </c>
      <c r="N344" t="s">
        <v>426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hidden="1" x14ac:dyDescent="0.25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143</v>
      </c>
      <c r="G345" t="s">
        <v>442</v>
      </c>
      <c r="H345">
        <v>1</v>
      </c>
      <c r="N345" t="s">
        <v>424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hidden="1" x14ac:dyDescent="0.25">
      <c r="A346" t="s">
        <v>409</v>
      </c>
      <c r="B346" t="s">
        <v>439</v>
      </c>
      <c r="C346" t="s">
        <v>423</v>
      </c>
      <c r="D346" t="s">
        <v>426</v>
      </c>
      <c r="E346">
        <v>5</v>
      </c>
      <c r="F346" t="s">
        <v>181</v>
      </c>
      <c r="G346" t="s">
        <v>438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hidden="1" x14ac:dyDescent="0.25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444</v>
      </c>
      <c r="G347" t="s">
        <v>445</v>
      </c>
      <c r="J347">
        <v>1</v>
      </c>
      <c r="N347" t="s">
        <v>428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hidden="1" x14ac:dyDescent="0.25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207</v>
      </c>
      <c r="G348" t="s">
        <v>446</v>
      </c>
      <c r="J348">
        <v>1</v>
      </c>
      <c r="N348" t="s">
        <v>424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hidden="1" x14ac:dyDescent="0.25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121</v>
      </c>
      <c r="G349" t="s">
        <v>447</v>
      </c>
      <c r="H349">
        <v>1</v>
      </c>
      <c r="N349" t="s">
        <v>448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hidden="1" x14ac:dyDescent="0.25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137</v>
      </c>
      <c r="G350" t="s">
        <v>449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hidden="1" x14ac:dyDescent="0.25">
      <c r="A351" t="s">
        <v>409</v>
      </c>
      <c r="B351" t="s">
        <v>443</v>
      </c>
      <c r="C351" t="s">
        <v>423</v>
      </c>
      <c r="D351" t="s">
        <v>414</v>
      </c>
      <c r="E351">
        <v>4</v>
      </c>
      <c r="F351" t="s">
        <v>181</v>
      </c>
      <c r="G351" t="s">
        <v>438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hidden="1" x14ac:dyDescent="0.25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210</v>
      </c>
      <c r="G352" t="s">
        <v>440</v>
      </c>
      <c r="K352">
        <v>1</v>
      </c>
      <c r="N352" t="s">
        <v>414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hidden="1" x14ac:dyDescent="0.25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309</v>
      </c>
      <c r="G353" t="s">
        <v>441</v>
      </c>
      <c r="H353">
        <v>1</v>
      </c>
      <c r="N353" t="s">
        <v>430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hidden="1" x14ac:dyDescent="0.25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326</v>
      </c>
      <c r="G354" t="s">
        <v>451</v>
      </c>
      <c r="H354">
        <v>1</v>
      </c>
      <c r="N354" t="s">
        <v>430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hidden="1" x14ac:dyDescent="0.25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143</v>
      </c>
      <c r="G355" t="s">
        <v>442</v>
      </c>
      <c r="H355">
        <v>1</v>
      </c>
      <c r="N355" t="s">
        <v>452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hidden="1" x14ac:dyDescent="0.25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181</v>
      </c>
      <c r="G356" t="s">
        <v>438</v>
      </c>
      <c r="L356">
        <v>1</v>
      </c>
      <c r="N356" t="s">
        <v>484</v>
      </c>
      <c r="P356">
        <v>2</v>
      </c>
      <c r="Q356">
        <v>24</v>
      </c>
      <c r="AN356">
        <v>410</v>
      </c>
      <c r="AO356">
        <v>410</v>
      </c>
    </row>
    <row r="357" spans="1:93" hidden="1" x14ac:dyDescent="0.25">
      <c r="A357" t="s">
        <v>409</v>
      </c>
      <c r="B357" t="s">
        <v>450</v>
      </c>
      <c r="C357" t="s">
        <v>423</v>
      </c>
      <c r="D357" t="s">
        <v>430</v>
      </c>
      <c r="E357">
        <v>5</v>
      </c>
      <c r="F357" t="s">
        <v>163</v>
      </c>
      <c r="G357" t="s">
        <v>453</v>
      </c>
      <c r="J357">
        <v>1</v>
      </c>
      <c r="N357" t="s">
        <v>483</v>
      </c>
      <c r="P357">
        <v>2</v>
      </c>
      <c r="Q357">
        <v>24</v>
      </c>
      <c r="AP357">
        <v>410</v>
      </c>
      <c r="AQ357">
        <v>410</v>
      </c>
    </row>
    <row r="358" spans="1:93" hidden="1" x14ac:dyDescent="0.25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110</v>
      </c>
      <c r="G358" t="s">
        <v>455</v>
      </c>
      <c r="I358">
        <v>1</v>
      </c>
      <c r="N358" t="s">
        <v>452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hidden="1" x14ac:dyDescent="0.25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272</v>
      </c>
      <c r="G359" t="s">
        <v>456</v>
      </c>
      <c r="M359">
        <v>1</v>
      </c>
      <c r="N359" t="s">
        <v>428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hidden="1" x14ac:dyDescent="0.25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179</v>
      </c>
      <c r="G360" t="s">
        <v>457</v>
      </c>
      <c r="H360">
        <v>1</v>
      </c>
      <c r="I360">
        <v>1</v>
      </c>
      <c r="J360">
        <v>1</v>
      </c>
      <c r="K360">
        <v>1</v>
      </c>
      <c r="N360" t="s">
        <v>430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hidden="1" x14ac:dyDescent="0.25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124</v>
      </c>
      <c r="G361" t="s">
        <v>433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409</v>
      </c>
      <c r="B362" t="s">
        <v>454</v>
      </c>
      <c r="C362" t="s">
        <v>423</v>
      </c>
      <c r="D362" t="s">
        <v>452</v>
      </c>
      <c r="E362">
        <v>1</v>
      </c>
      <c r="F362" t="s">
        <v>115</v>
      </c>
      <c r="G362" t="s">
        <v>458</v>
      </c>
      <c r="I362">
        <v>1</v>
      </c>
      <c r="N362" t="s">
        <v>459</v>
      </c>
      <c r="P362">
        <v>2</v>
      </c>
      <c r="Q362">
        <v>24</v>
      </c>
      <c r="BF362">
        <v>403</v>
      </c>
      <c r="BG362">
        <v>403</v>
      </c>
    </row>
    <row r="363" spans="1:93" hidden="1" x14ac:dyDescent="0.25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444</v>
      </c>
      <c r="G363" t="s">
        <v>445</v>
      </c>
      <c r="J363">
        <v>1</v>
      </c>
      <c r="N363" t="s">
        <v>430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hidden="1" x14ac:dyDescent="0.25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207</v>
      </c>
      <c r="G364" t="s">
        <v>446</v>
      </c>
      <c r="J364">
        <v>1</v>
      </c>
      <c r="N364" t="s">
        <v>452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hidden="1" x14ac:dyDescent="0.25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121</v>
      </c>
      <c r="G365" t="s">
        <v>447</v>
      </c>
      <c r="H365">
        <v>1</v>
      </c>
      <c r="N365" t="s">
        <v>428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hidden="1" x14ac:dyDescent="0.25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137</v>
      </c>
      <c r="G366" t="s">
        <v>449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hidden="1" x14ac:dyDescent="0.25">
      <c r="A367" t="s">
        <v>409</v>
      </c>
      <c r="B367" t="s">
        <v>460</v>
      </c>
      <c r="C367" t="s">
        <v>423</v>
      </c>
      <c r="D367" t="s">
        <v>428</v>
      </c>
      <c r="E367">
        <v>4</v>
      </c>
      <c r="F367" t="s">
        <v>181</v>
      </c>
      <c r="G367" t="s">
        <v>438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hidden="1" x14ac:dyDescent="0.25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179</v>
      </c>
      <c r="G368" t="s">
        <v>457</v>
      </c>
      <c r="H368">
        <v>1</v>
      </c>
      <c r="I368">
        <v>1</v>
      </c>
      <c r="J368">
        <v>1</v>
      </c>
      <c r="K368">
        <v>1</v>
      </c>
      <c r="N368" t="s">
        <v>448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hidden="1" x14ac:dyDescent="0.25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272</v>
      </c>
      <c r="G369" t="s">
        <v>456</v>
      </c>
      <c r="M369">
        <v>1</v>
      </c>
      <c r="N369" t="s">
        <v>448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hidden="1" x14ac:dyDescent="0.25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110</v>
      </c>
      <c r="G370" t="s">
        <v>455</v>
      </c>
      <c r="I370">
        <v>1</v>
      </c>
      <c r="N370" t="s">
        <v>426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115</v>
      </c>
      <c r="G371" t="s">
        <v>458</v>
      </c>
      <c r="I371">
        <v>1</v>
      </c>
      <c r="N371" t="s">
        <v>459</v>
      </c>
      <c r="P371">
        <v>2</v>
      </c>
      <c r="Q371">
        <v>24</v>
      </c>
      <c r="CD371">
        <v>1003</v>
      </c>
      <c r="CE371">
        <v>1003</v>
      </c>
    </row>
    <row r="372" spans="1:105" hidden="1" x14ac:dyDescent="0.25">
      <c r="A372" t="s">
        <v>409</v>
      </c>
      <c r="B372" t="s">
        <v>461</v>
      </c>
      <c r="C372" t="s">
        <v>423</v>
      </c>
      <c r="D372" t="s">
        <v>426</v>
      </c>
      <c r="E372">
        <v>1</v>
      </c>
      <c r="F372" t="s">
        <v>124</v>
      </c>
      <c r="G372" t="s">
        <v>433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hidden="1" x14ac:dyDescent="0.25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110</v>
      </c>
      <c r="G373" t="s">
        <v>455</v>
      </c>
      <c r="I373">
        <v>1</v>
      </c>
      <c r="N373" t="s">
        <v>424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hidden="1" x14ac:dyDescent="0.25">
      <c r="A374" t="s">
        <v>409</v>
      </c>
      <c r="B374" t="s">
        <v>462</v>
      </c>
      <c r="C374" t="s">
        <v>423</v>
      </c>
      <c r="D374" t="s">
        <v>452</v>
      </c>
      <c r="E374">
        <v>1</v>
      </c>
      <c r="F374" t="s">
        <v>272</v>
      </c>
      <c r="G374" t="s">
        <v>456</v>
      </c>
      <c r="M374">
        <v>1</v>
      </c>
      <c r="N374" t="s">
        <v>448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hidden="1" x14ac:dyDescent="0.25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179</v>
      </c>
      <c r="G375" t="s">
        <v>457</v>
      </c>
      <c r="H375">
        <v>1</v>
      </c>
      <c r="I375">
        <v>1</v>
      </c>
      <c r="J375">
        <v>1</v>
      </c>
      <c r="K375">
        <v>1</v>
      </c>
      <c r="N375" t="s">
        <v>448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115</v>
      </c>
      <c r="G376" t="s">
        <v>458</v>
      </c>
      <c r="J376">
        <v>1</v>
      </c>
      <c r="N376" t="s">
        <v>459</v>
      </c>
      <c r="P376">
        <v>2</v>
      </c>
      <c r="Q376">
        <v>24</v>
      </c>
      <c r="CL376">
        <v>1004</v>
      </c>
      <c r="CM376">
        <v>1004</v>
      </c>
    </row>
    <row r="377" spans="1:105" hidden="1" x14ac:dyDescent="0.25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174</v>
      </c>
      <c r="G377" t="s">
        <v>432</v>
      </c>
      <c r="I377">
        <v>1</v>
      </c>
      <c r="N377" t="s">
        <v>307</v>
      </c>
      <c r="P377">
        <v>2</v>
      </c>
      <c r="Q377">
        <v>24</v>
      </c>
      <c r="CL377">
        <v>1004</v>
      </c>
      <c r="CM377">
        <v>1004</v>
      </c>
    </row>
    <row r="378" spans="1:105" hidden="1" x14ac:dyDescent="0.25">
      <c r="A378" t="s">
        <v>409</v>
      </c>
      <c r="B378" t="s">
        <v>462</v>
      </c>
      <c r="C378" t="s">
        <v>423</v>
      </c>
      <c r="D378" t="s">
        <v>448</v>
      </c>
      <c r="E378">
        <v>1</v>
      </c>
      <c r="F378" t="s">
        <v>124</v>
      </c>
      <c r="G378" t="s">
        <v>433</v>
      </c>
      <c r="H378">
        <v>1</v>
      </c>
      <c r="I378">
        <v>1</v>
      </c>
      <c r="N378" t="s">
        <v>484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SUBTOTAL(3,PROGRAMACIONES_PARCIALES[6-7L])</f>
        <v>0</v>
      </c>
      <c r="S379">
        <f>SUBTOTAL(3,PROGRAMACIONES_PARCIALES[7-8L])</f>
        <v>0</v>
      </c>
      <c r="T379">
        <f>SUBTOTAL(3,PROGRAMACIONES_PARCIALES[8-9L])</f>
        <v>1</v>
      </c>
      <c r="U379">
        <f>SUBTOTAL(3,PROGRAMACIONES_PARCIALES[9-10L])</f>
        <v>1</v>
      </c>
      <c r="V379">
        <f>SUBTOTAL(3,PROGRAMACIONES_PARCIALES[10-11L])</f>
        <v>0</v>
      </c>
      <c r="W379">
        <f>SUBTOTAL(3,PROGRAMACIONES_PARCIALES[11-12L])</f>
        <v>0</v>
      </c>
      <c r="X379">
        <f>SUBTOTAL(3,PROGRAMACIONES_PARCIALES[12-13L])</f>
        <v>0</v>
      </c>
      <c r="Y379">
        <f>SUBTOTAL(3,PROGRAMACIONES_PARCIALES[13-14L])</f>
        <v>0</v>
      </c>
      <c r="Z379">
        <f>SUBTOTAL(3,PROGRAMACIONES_PARCIALES[14-15L])</f>
        <v>1</v>
      </c>
      <c r="AA379">
        <f>SUBTOTAL(3,PROGRAMACIONES_PARCIALES[15-16L])</f>
        <v>1</v>
      </c>
      <c r="AB379">
        <f>SUBTOTAL(3,PROGRAMACIONES_PARCIALES[16-17L])</f>
        <v>0</v>
      </c>
      <c r="AC379">
        <f>SUBTOTAL(3,PROGRAMACIONES_PARCIALES[17-18L])</f>
        <v>0</v>
      </c>
      <c r="AD379">
        <f>SUBTOTAL(3,PROGRAMACIONES_PARCIALES[18-19L])</f>
        <v>0</v>
      </c>
      <c r="AE379">
        <f>SUBTOTAL(3,PROGRAMACIONES_PARCIALES[19-20L])</f>
        <v>0</v>
      </c>
      <c r="AF379">
        <f>SUBTOTAL(3,PROGRAMACIONES_PARCIALES[20-21L])</f>
        <v>0</v>
      </c>
      <c r="AG379">
        <f>SUBTOTAL(3,PROGRAMACIONES_PARCIALES[21-22L])</f>
        <v>0</v>
      </c>
      <c r="AH379">
        <f>SUBTOTAL(3,PROGRAMACIONES_PARCIALES[6-7M])</f>
        <v>1</v>
      </c>
      <c r="AI379">
        <f>SUBTOTAL(3,PROGRAMACIONES_PARCIALES[7-8M])</f>
        <v>1</v>
      </c>
      <c r="AJ379">
        <f>SUBTOTAL(3,PROGRAMACIONES_PARCIALES[8-9M])</f>
        <v>1</v>
      </c>
      <c r="AK379">
        <f>SUBTOTAL(3,PROGRAMACIONES_PARCIALES[9-10M])</f>
        <v>1</v>
      </c>
      <c r="AL379">
        <f>SUBTOTAL(3,PROGRAMACIONES_PARCIALES[10-11M])</f>
        <v>0</v>
      </c>
      <c r="AM379">
        <f>SUBTOTAL(3,PROGRAMACIONES_PARCIALES[11-12M])</f>
        <v>0</v>
      </c>
      <c r="AN379">
        <f>SUBTOTAL(3,PROGRAMACIONES_PARCIALES[12-13M])</f>
        <v>0</v>
      </c>
      <c r="AO379">
        <f>SUBTOTAL(3,PROGRAMACIONES_PARCIALES[13-14M])</f>
        <v>0</v>
      </c>
      <c r="AP379">
        <f>SUBTOTAL(3,PROGRAMACIONES_PARCIALES[14-15M])</f>
        <v>1</v>
      </c>
      <c r="AQ379">
        <f>SUBTOTAL(3,PROGRAMACIONES_PARCIALES[15-16M])</f>
        <v>1</v>
      </c>
      <c r="AR379">
        <f>SUBTOTAL(3,PROGRAMACIONES_PARCIALES[16-17M])</f>
        <v>0</v>
      </c>
      <c r="AS379">
        <f>SUBTOTAL(3,PROGRAMACIONES_PARCIALES[17-18M])</f>
        <v>0</v>
      </c>
      <c r="AT379">
        <f>SUBTOTAL(3,PROGRAMACIONES_PARCIALES[18-19M])</f>
        <v>0</v>
      </c>
      <c r="AU379">
        <f>SUBTOTAL(3,PROGRAMACIONES_PARCIALES[19-20M])</f>
        <v>0</v>
      </c>
      <c r="AV379">
        <f>SUBTOTAL(3,PROGRAMACIONES_PARCIALES[20-21M])</f>
        <v>0</v>
      </c>
      <c r="AW379">
        <f>SUBTOTAL(3,PROGRAMACIONES_PARCIALES[21-22M])</f>
        <v>0</v>
      </c>
      <c r="AX379">
        <f>SUBTOTAL(3,PROGRAMACIONES_PARCIALES[6-7MI])</f>
        <v>0</v>
      </c>
      <c r="AY379">
        <f>SUBTOTAL(3,PROGRAMACIONES_PARCIALES[7-8MI])</f>
        <v>0</v>
      </c>
      <c r="AZ379">
        <f>SUBTOTAL(3,PROGRAMACIONES_PARCIALES[8-9MI])</f>
        <v>0</v>
      </c>
      <c r="BA379">
        <f>SUBTOTAL(3,PROGRAMACIONES_PARCIALES[9-10MI])</f>
        <v>0</v>
      </c>
      <c r="BB379">
        <f>SUBTOTAL(3,PROGRAMACIONES_PARCIALES[10-11MI])</f>
        <v>0</v>
      </c>
      <c r="BC379">
        <f>SUBTOTAL(3,PROGRAMACIONES_PARCIALES[11-12MI])</f>
        <v>0</v>
      </c>
      <c r="BD379">
        <f>SUBTOTAL(3,PROGRAMACIONES_PARCIALES[12-13MI])</f>
        <v>0</v>
      </c>
      <c r="BE379">
        <f>SUBTOTAL(3,PROGRAMACIONES_PARCIALES[13-14MI])</f>
        <v>0</v>
      </c>
      <c r="BF379">
        <f>SUBTOTAL(3,PROGRAMACIONES_PARCIALES[14-15MI])</f>
        <v>1</v>
      </c>
      <c r="BG379">
        <f>SUBTOTAL(3,PROGRAMACIONES_PARCIALES[15-16MI])</f>
        <v>1</v>
      </c>
      <c r="BH379">
        <f>SUBTOTAL(3,PROGRAMACIONES_PARCIALES[16-17MI])</f>
        <v>0</v>
      </c>
      <c r="BI379">
        <f>SUBTOTAL(3,PROGRAMACIONES_PARCIALES[17-18MI])</f>
        <v>0</v>
      </c>
      <c r="BJ379">
        <f>SUBTOTAL(3,PROGRAMACIONES_PARCIALES[18-19MI])</f>
        <v>0</v>
      </c>
      <c r="BK379">
        <f>SUBTOTAL(3,PROGRAMACIONES_PARCIALES[19-20MI])</f>
        <v>0</v>
      </c>
      <c r="BL379">
        <f>SUBTOTAL(3,PROGRAMACIONES_PARCIALES[20-21MI])</f>
        <v>0</v>
      </c>
      <c r="BM379">
        <f>SUBTOTAL(3,PROGRAMACIONES_PARCIALES[21-22MI])</f>
        <v>0</v>
      </c>
      <c r="BN379">
        <f>SUBTOTAL(3,PROGRAMACIONES_PARCIALES[6-7J])</f>
        <v>0</v>
      </c>
      <c r="BO379">
        <f>SUBTOTAL(3,PROGRAMACIONES_PARCIALES[7-8J])</f>
        <v>0</v>
      </c>
      <c r="BP379">
        <f>SUBTOTAL(3,PROGRAMACIONES_PARCIALES[8-9J])</f>
        <v>1</v>
      </c>
      <c r="BQ379">
        <f>SUBTOTAL(3,PROGRAMACIONES_PARCIALES[9-10J])</f>
        <v>1</v>
      </c>
      <c r="BR379">
        <f>SUBTOTAL(3,PROGRAMACIONES_PARCIALES[10-11J])</f>
        <v>0</v>
      </c>
      <c r="BS379">
        <f>SUBTOTAL(3,PROGRAMACIONES_PARCIALES[11-12J])</f>
        <v>0</v>
      </c>
      <c r="BT379">
        <f>SUBTOTAL(3,PROGRAMACIONES_PARCIALES[12-13J])</f>
        <v>0</v>
      </c>
      <c r="BU379">
        <f>SUBTOTAL(3,PROGRAMACIONES_PARCIALES[13-14J])</f>
        <v>0</v>
      </c>
      <c r="BV379">
        <f>SUBTOTAL(3,PROGRAMACIONES_PARCIALES[14-15J])</f>
        <v>0</v>
      </c>
      <c r="BW379">
        <f>SUBTOTAL(3,PROGRAMACIONES_PARCIALES[15-16J])</f>
        <v>0</v>
      </c>
      <c r="BX379">
        <f>SUBTOTAL(3,PROGRAMACIONES_PARCIALES[16-17J])</f>
        <v>0</v>
      </c>
      <c r="BY379">
        <f>SUBTOTAL(3,PROGRAMACIONES_PARCIALES[17-18J])</f>
        <v>0</v>
      </c>
      <c r="BZ379">
        <f>SUBTOTAL(3,PROGRAMACIONES_PARCIALES[18-19J])</f>
        <v>0</v>
      </c>
      <c r="CA379">
        <f>SUBTOTAL(3,PROGRAMACIONES_PARCIALES[19-20J])</f>
        <v>0</v>
      </c>
      <c r="CB379">
        <f>SUBTOTAL(3,PROGRAMACIONES_PARCIALES[20-21J])</f>
        <v>0</v>
      </c>
      <c r="CC379">
        <f>SUBTOTAL(3,PROGRAMACIONES_PARCIALES[21-22J])</f>
        <v>0</v>
      </c>
      <c r="CD379">
        <f>SUBTOTAL(3,PROGRAMACIONES_PARCIALES[6-7V])</f>
        <v>1</v>
      </c>
      <c r="CE379">
        <f>SUBTOTAL(3,PROGRAMACIONES_PARCIALES[7-8V])</f>
        <v>1</v>
      </c>
      <c r="CF379">
        <f>SUBTOTAL(3,PROGRAMACIONES_PARCIALES[8-9V])</f>
        <v>1</v>
      </c>
      <c r="CG379">
        <f>SUBTOTAL(3,PROGRAMACIONES_PARCIALES[9-10V])</f>
        <v>1</v>
      </c>
      <c r="CH379">
        <f>SUBTOTAL(3,PROGRAMACIONES_PARCIALES[10-11V])</f>
        <v>0</v>
      </c>
      <c r="CI379">
        <f>SUBTOTAL(3,PROGRAMACIONES_PARCIALES[11-12V])</f>
        <v>0</v>
      </c>
      <c r="CJ379">
        <f>SUBTOTAL(3,PROGRAMACIONES_PARCIALES[12-13V])</f>
        <v>1</v>
      </c>
      <c r="CK379">
        <f>SUBTOTAL(3,PROGRAMACIONES_PARCIALES[13-14V])</f>
        <v>1</v>
      </c>
      <c r="CL379">
        <f>SUBTOTAL(3,PROGRAMACIONES_PARCIALES[14-15V])</f>
        <v>1</v>
      </c>
      <c r="CM379">
        <f>SUBTOTAL(3,PROGRAMACIONES_PARCIALES[15-16V])</f>
        <v>1</v>
      </c>
      <c r="CN379">
        <f>SUBTOTAL(3,PROGRAMACIONES_PARCIALES[16-17V])</f>
        <v>1</v>
      </c>
      <c r="CO379">
        <f>SUBTOTAL(3,PROGRAMACIONES_PARCIALES[17-18V])</f>
        <v>1</v>
      </c>
      <c r="CP379">
        <f>SUBTOTAL(3,PROGRAMACIONES_PARCIALES[18-19V])</f>
        <v>0</v>
      </c>
      <c r="CQ379">
        <f>SUBTOTAL(3,PROGRAMACIONES_PARCIALES[19-20V])</f>
        <v>0</v>
      </c>
      <c r="CR379">
        <f>SUBTOTAL(3,PROGRAMACIONES_PARCIALES[20-21V])</f>
        <v>0</v>
      </c>
      <c r="CS379">
        <f>SUBTOTAL(3,PROGRAMACIONES_PARCIALES[21-22V])</f>
        <v>0</v>
      </c>
      <c r="CU379">
        <f>SUBTOTAL(3,PROGRAMACIONES_PARCIALES[7-8S])</f>
        <v>0</v>
      </c>
      <c r="CV379">
        <f>SUBTOTAL(3,PROGRAMACIONES_PARCIALES[8-9S])</f>
        <v>1</v>
      </c>
      <c r="CW379">
        <f>SUBTOTAL(3,PROGRAMACIONES_PARCIALES[9-10S])</f>
        <v>1</v>
      </c>
      <c r="CX379">
        <f>SUBTOTAL(3,PROGRAMACIONES_PARCIALES[10-11S])</f>
        <v>1</v>
      </c>
      <c r="CY379">
        <f>SUBTOTAL(3,PROGRAMACIONES_PARCIALES[11-12S])</f>
        <v>1</v>
      </c>
      <c r="CZ379">
        <f>SUBTOTAL(3,PROGRAMACIONES_PARCIALES[12-13S])</f>
        <v>0</v>
      </c>
      <c r="DA379">
        <f>SUBTOTAL(3,PROGRAMACIONES_PARCIALES[13-14S])</f>
        <v>0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469</v>
      </c>
      <c r="B3" t="s">
        <v>481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314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426</v>
      </c>
      <c r="B8">
        <v>30</v>
      </c>
    </row>
    <row r="9" spans="1:2" x14ac:dyDescent="0.25">
      <c r="A9" s="4" t="s">
        <v>383</v>
      </c>
      <c r="B9">
        <v>18</v>
      </c>
    </row>
    <row r="10" spans="1:2" x14ac:dyDescent="0.25">
      <c r="A10" s="4" t="s">
        <v>414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452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470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471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472</v>
      </c>
      <c r="B18">
        <v>14</v>
      </c>
    </row>
    <row r="19" spans="1:5" x14ac:dyDescent="0.25">
      <c r="A19" s="4" t="s">
        <v>313</v>
      </c>
      <c r="B19">
        <v>24</v>
      </c>
    </row>
    <row r="20" spans="1:5" x14ac:dyDescent="0.25">
      <c r="A20" s="4" t="s">
        <v>473</v>
      </c>
      <c r="B20">
        <v>24</v>
      </c>
    </row>
    <row r="21" spans="1:5" x14ac:dyDescent="0.25">
      <c r="A21" s="4" t="s">
        <v>428</v>
      </c>
      <c r="B21">
        <v>34</v>
      </c>
    </row>
    <row r="22" spans="1:5" x14ac:dyDescent="0.25">
      <c r="A22" s="4" t="s">
        <v>430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412</v>
      </c>
      <c r="B26">
        <v>24</v>
      </c>
    </row>
    <row r="27" spans="1:5" x14ac:dyDescent="0.25">
      <c r="A27" s="4" t="s">
        <v>474</v>
      </c>
      <c r="B27">
        <v>24</v>
      </c>
    </row>
    <row r="28" spans="1:5" x14ac:dyDescent="0.25">
      <c r="A28" s="4" t="s">
        <v>475</v>
      </c>
      <c r="B28">
        <v>24</v>
      </c>
    </row>
    <row r="29" spans="1:5" x14ac:dyDescent="0.25">
      <c r="A29" s="4" t="s">
        <v>476</v>
      </c>
      <c r="B29">
        <v>25</v>
      </c>
    </row>
    <row r="30" spans="1:5" x14ac:dyDescent="0.25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25">
      <c r="A31" s="4" t="s">
        <v>375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411</v>
      </c>
      <c r="E32">
        <v>1</v>
      </c>
    </row>
    <row r="33" spans="1:5" x14ac:dyDescent="0.25">
      <c r="A33" s="4" t="s">
        <v>142</v>
      </c>
      <c r="B33">
        <v>30</v>
      </c>
      <c r="D33" s="4" t="s">
        <v>423</v>
      </c>
      <c r="E33">
        <v>9</v>
      </c>
    </row>
    <row r="34" spans="1:5" x14ac:dyDescent="0.25">
      <c r="A34" s="4" t="s">
        <v>168</v>
      </c>
      <c r="B34">
        <v>26</v>
      </c>
      <c r="D34" s="4" t="s">
        <v>382</v>
      </c>
      <c r="E34">
        <v>1</v>
      </c>
    </row>
    <row r="35" spans="1:5" x14ac:dyDescent="0.25">
      <c r="A35" s="4" t="s">
        <v>379</v>
      </c>
      <c r="B35">
        <v>28</v>
      </c>
      <c r="D35" s="4" t="s">
        <v>401</v>
      </c>
      <c r="E35">
        <v>1</v>
      </c>
    </row>
    <row r="36" spans="1:5" x14ac:dyDescent="0.25">
      <c r="A36" s="4" t="s">
        <v>131</v>
      </c>
      <c r="B36">
        <v>26</v>
      </c>
      <c r="D36" s="4" t="s">
        <v>345</v>
      </c>
      <c r="E36">
        <v>1</v>
      </c>
    </row>
    <row r="37" spans="1:5" x14ac:dyDescent="0.25">
      <c r="A37" s="4" t="s">
        <v>362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367</v>
      </c>
      <c r="E40">
        <v>2</v>
      </c>
    </row>
    <row r="41" spans="1:5" x14ac:dyDescent="0.25">
      <c r="A41" s="4" t="s">
        <v>407</v>
      </c>
      <c r="B41">
        <v>26</v>
      </c>
      <c r="D41" s="4" t="s">
        <v>406</v>
      </c>
      <c r="E41">
        <v>1</v>
      </c>
    </row>
    <row r="42" spans="1:5" x14ac:dyDescent="0.25">
      <c r="A42" s="4" t="s">
        <v>253</v>
      </c>
      <c r="B42">
        <v>12</v>
      </c>
      <c r="D42" s="4" t="s">
        <v>295</v>
      </c>
      <c r="E42">
        <v>3</v>
      </c>
    </row>
    <row r="43" spans="1:5" x14ac:dyDescent="0.25">
      <c r="A43" s="4" t="s">
        <v>370</v>
      </c>
      <c r="B43">
        <v>24</v>
      </c>
      <c r="D43" s="4" t="s">
        <v>312</v>
      </c>
      <c r="E43">
        <v>4</v>
      </c>
    </row>
    <row r="44" spans="1:5" x14ac:dyDescent="0.25">
      <c r="A44" s="4" t="s">
        <v>197</v>
      </c>
      <c r="B44">
        <v>24</v>
      </c>
      <c r="D44" s="4" t="s">
        <v>361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480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339</v>
      </c>
      <c r="B51">
        <v>28</v>
      </c>
    </row>
    <row r="52" spans="1:2" x14ac:dyDescent="0.25">
      <c r="A52" s="4" t="s">
        <v>477</v>
      </c>
      <c r="B52">
        <v>22</v>
      </c>
    </row>
    <row r="53" spans="1:2" x14ac:dyDescent="0.25">
      <c r="A53" s="4" t="s">
        <v>448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393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296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402</v>
      </c>
      <c r="B61">
        <v>26</v>
      </c>
    </row>
    <row r="62" spans="1:2" x14ac:dyDescent="0.25">
      <c r="A62" s="4" t="s">
        <v>478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485</v>
      </c>
      <c r="B65">
        <v>26</v>
      </c>
    </row>
    <row r="66" spans="1:2" x14ac:dyDescent="0.25">
      <c r="A66" s="4" t="s">
        <v>307</v>
      </c>
      <c r="B66">
        <v>38</v>
      </c>
    </row>
    <row r="67" spans="1:2" x14ac:dyDescent="0.25">
      <c r="A67" s="4" t="s">
        <v>484</v>
      </c>
      <c r="B67">
        <v>30</v>
      </c>
    </row>
    <row r="68" spans="1:2" x14ac:dyDescent="0.25">
      <c r="A68" s="4" t="s">
        <v>483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305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424</v>
      </c>
      <c r="B73">
        <v>36</v>
      </c>
    </row>
    <row r="74" spans="1:2" x14ac:dyDescent="0.25">
      <c r="A74" s="4" t="s">
        <v>368</v>
      </c>
      <c r="B74">
        <v>26</v>
      </c>
    </row>
    <row r="75" spans="1:2" x14ac:dyDescent="0.25">
      <c r="A75" s="4" t="s">
        <v>491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479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John Jairo Castro Maldonado</cp:lastModifiedBy>
  <dcterms:created xsi:type="dcterms:W3CDTF">2015-06-05T18:19:34Z</dcterms:created>
  <dcterms:modified xsi:type="dcterms:W3CDTF">2024-02-14T17:10:33Z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