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slicers/slicer1.xml" ContentType="application/vnd.ms-excel.slicer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anie\Desktop\schedule\static\horarios\"/>
    </mc:Choice>
  </mc:AlternateContent>
  <xr:revisionPtr revIDLastSave="0" documentId="13_ncr:1_{73FF5FE5-45F6-458D-861A-10060BBE19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GRAMACIÓN I 2024" sheetId="2" r:id="rId1"/>
    <sheet name="Hoja3" sheetId="3" r:id="rId2"/>
  </sheets>
  <definedNames>
    <definedName name="_xlcn.WorksheetConnection_CONSOLIDADO_I_2024_V2.xlsxPROGRAMACIONES_PARCIALES1" hidden="1">PROGRAMACIONES_PARCIALES[]</definedName>
    <definedName name="DatosExternos_1" localSheetId="0" hidden="1">'PROGRAMACIÓN I 2024'!$A$2:$DA$378</definedName>
    <definedName name="SegmentaciónDeDatos_13_14L">#N/A</definedName>
    <definedName name="SegmentaciónDeDatos_19_20L">#N/A</definedName>
    <definedName name="SegmentaciónDeDatos_6_7L">#N/A</definedName>
  </definedNames>
  <calcPr calcId="191029"/>
  <pivotCaches>
    <pivotCache cacheId="0" r:id="rId3"/>
    <pivotCache cacheId="1" r:id="rId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2" r:id="rId5"/>
        <pivotCache cacheId="3" r:id="rId6"/>
      </x15:pivotCaches>
    </ext>
    <ext xmlns:x15="http://schemas.microsoft.com/office/spreadsheetml/2010/11/main" uri="{983426D0-5260-488c-9760-48F4B6AC55F4}">
      <x15:pivotTableReferences>
        <x15:pivotTableReference r:id="rId7"/>
        <x15:pivotTableReference r:id="rId8"/>
      </x15:pivotTableReferences>
    </ext>
    <ext xmlns:x15="http://schemas.microsoft.com/office/spreadsheetml/2010/11/main" uri="{46BE6895-7355-4a93-B00E-2C351335B9C9}">
      <x15:slicerCaches xmlns:x14="http://schemas.microsoft.com/office/spreadsheetml/2009/9/main">
        <x14:slicerCache r:id="rId9"/>
        <x14:slicerCache r:id="rId10"/>
        <x14:slicerCache r:id="rId11"/>
      </x15:slicerCach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ROGRAMACIONES_PARCIALES" name="PROGRAMACIONES_PARCIALES" connection="WorksheetConnection_CONSOLIDADO_I_2024_V2.xlsx!PROGRAMACIONES_PARCIALE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79" i="2" l="1"/>
  <c r="T379" i="2"/>
  <c r="U379" i="2"/>
  <c r="V379" i="2"/>
  <c r="W379" i="2"/>
  <c r="X379" i="2"/>
  <c r="Y379" i="2"/>
  <c r="Z379" i="2"/>
  <c r="AA379" i="2"/>
  <c r="AB379" i="2"/>
  <c r="AC379" i="2"/>
  <c r="AD379" i="2"/>
  <c r="AE379" i="2"/>
  <c r="AF379" i="2"/>
  <c r="AG379" i="2"/>
  <c r="AH379" i="2"/>
  <c r="AI379" i="2"/>
  <c r="AJ379" i="2"/>
  <c r="AK379" i="2"/>
  <c r="AL379" i="2"/>
  <c r="AM379" i="2"/>
  <c r="AN379" i="2"/>
  <c r="AO379" i="2"/>
  <c r="AP379" i="2"/>
  <c r="AQ379" i="2"/>
  <c r="AR379" i="2"/>
  <c r="AS379" i="2"/>
  <c r="AT379" i="2"/>
  <c r="AU379" i="2"/>
  <c r="AV379" i="2"/>
  <c r="AW379" i="2"/>
  <c r="AX379" i="2"/>
  <c r="AY379" i="2"/>
  <c r="AZ379" i="2"/>
  <c r="BA379" i="2"/>
  <c r="BB379" i="2"/>
  <c r="BC379" i="2"/>
  <c r="BD379" i="2"/>
  <c r="BE379" i="2"/>
  <c r="BF379" i="2"/>
  <c r="BG379" i="2"/>
  <c r="BH379" i="2"/>
  <c r="BI379" i="2"/>
  <c r="BJ379" i="2"/>
  <c r="BK379" i="2"/>
  <c r="BL379" i="2"/>
  <c r="BM379" i="2"/>
  <c r="BN379" i="2"/>
  <c r="BO379" i="2"/>
  <c r="BP379" i="2"/>
  <c r="BQ379" i="2"/>
  <c r="BR379" i="2"/>
  <c r="BS379" i="2"/>
  <c r="BT379" i="2"/>
  <c r="BU379" i="2"/>
  <c r="BV379" i="2"/>
  <c r="BW379" i="2"/>
  <c r="BX379" i="2"/>
  <c r="BY379" i="2"/>
  <c r="BZ379" i="2"/>
  <c r="CA379" i="2"/>
  <c r="CB379" i="2"/>
  <c r="CC379" i="2"/>
  <c r="CD379" i="2"/>
  <c r="CE379" i="2"/>
  <c r="CF379" i="2"/>
  <c r="CG379" i="2"/>
  <c r="CH379" i="2"/>
  <c r="CI379" i="2"/>
  <c r="CJ379" i="2"/>
  <c r="CK379" i="2"/>
  <c r="CL379" i="2"/>
  <c r="CM379" i="2"/>
  <c r="CN379" i="2"/>
  <c r="CO379" i="2"/>
  <c r="CP379" i="2"/>
  <c r="CQ379" i="2"/>
  <c r="CR379" i="2"/>
  <c r="CS379" i="2"/>
  <c r="CU379" i="2"/>
  <c r="CV379" i="2"/>
  <c r="CW379" i="2"/>
  <c r="CX379" i="2"/>
  <c r="CY379" i="2"/>
  <c r="CZ379" i="2"/>
  <c r="DA379" i="2"/>
  <c r="R379" i="2"/>
  <c r="P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A72684A-43DA-423D-9346-05FAA0AECEEC}" keepAlive="1" name="Consulta - Archivo de ejemplo" description="Conexión a la consulta 'Archivo de ejemplo' en el libro." type="5" refreshedVersion="0" background="1">
    <dbPr connection="Provider=Microsoft.Mashup.OleDb.1;Data Source=$Workbook$;Location=&quot;Archivo de ejemplo&quot;;Extended Properties=&quot;&quot;" command="SELECT * FROM [Archivo de ejemplo]"/>
  </connection>
  <connection id="2" xr16:uid="{B960AE80-587D-4726-A5C4-C86E628DC7E7}" keepAlive="1" name="Consulta - Parámetro1" description="Conexión a la consulta 'Parámetro1' en el libro." type="5" refreshedVersion="0" background="1">
    <dbPr connection="Provider=Microsoft.Mashup.OleDb.1;Data Source=$Workbook$;Location=Parámetro1;Extended Properties=&quot;&quot;" command="SELECT * FROM [Parámetro1]"/>
  </connection>
  <connection id="3" xr16:uid="{9500D765-7425-42C9-ABF7-94C9AFD92937}" keepAlive="1" name="Consulta - PROGRAMACIONES PARCIALES" description="Conexión a la consulta 'PROGRAMACIONES PARCIALES' en el libro." type="5" refreshedVersion="8" background="1" saveData="1">
    <dbPr connection="Provider=Microsoft.Mashup.OleDb.1;Data Source=$Workbook$;Location=&quot;PROGRAMACIONES PARCIALES&quot;;Extended Properties=&quot;&quot;" command="SELECT * FROM [PROGRAMACIONES PARCIALES]"/>
  </connection>
  <connection id="4" xr16:uid="{34FA2780-A5B4-4D2E-BEA8-2C5F5224A6FF}" keepAlive="1" name="Consulta - Transformar archivo" description="Conexión a la consulta 'Transformar archivo' en el libro." type="5" refreshedVersion="0" background="1">
    <dbPr connection="Provider=Microsoft.Mashup.OleDb.1;Data Source=$Workbook$;Location=&quot;Transformar archivo&quot;;Extended Properties=&quot;&quot;" command="SELECT * FROM [Transformar archivo]"/>
  </connection>
  <connection id="5" xr16:uid="{45428FF8-5333-441F-95D3-D1C1460F12C4}" keepAlive="1" name="Consulta - Transformar archivo de ejemplo" description="Conexión a la consulta 'Transformar archivo de ejemplo' en el libro." type="5" refreshedVersion="0" background="1">
    <dbPr connection="Provider=Microsoft.Mashup.OleDb.1;Data Source=$Workbook$;Location=&quot;Transformar archivo de ejemplo&quot;;Extended Properties=&quot;&quot;" command="SELECT * FROM [Transformar archivo de ejemplo]"/>
  </connection>
  <connection id="6" xr16:uid="{E82070AC-0752-4C7D-8101-15EA014E203A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7" xr16:uid="{93674F51-86E3-44B0-B9ED-D13E299BC054}" name="WorksheetConnection_CONSOLIDADO_I_2024_V2.xlsx!PROGRAMACIONES_PARCIALES" type="102" refreshedVersion="8" minRefreshableVersion="5">
    <extLst>
      <ext xmlns:x15="http://schemas.microsoft.com/office/spreadsheetml/2010/11/main" uri="{DE250136-89BD-433C-8126-D09CA5730AF9}">
        <x15:connection id="PROGRAMACIONES_PARCIALES" autoDelete="1">
          <x15:rangePr sourceName="_xlcn.WorksheetConnection_CONSOLIDADO_I_2024_V2.xlsxPROGRAMACIONES_PARCIALES1"/>
        </x15:connection>
      </ext>
    </extLst>
  </connection>
</connections>
</file>

<file path=xl/sharedStrings.xml><?xml version="1.0" encoding="utf-8"?>
<sst xmlns="http://schemas.openxmlformats.org/spreadsheetml/2006/main" count="3054" uniqueCount="511">
  <si>
    <t>Source.Name</t>
  </si>
  <si>
    <t>FICHA</t>
  </si>
  <si>
    <t>FORMACIÓN</t>
  </si>
  <si>
    <t>TITULAR</t>
  </si>
  <si>
    <t>COMPETENCIA</t>
  </si>
  <si>
    <t>RAP 1</t>
  </si>
  <si>
    <t>RAP 2</t>
  </si>
  <si>
    <t>RAP 3</t>
  </si>
  <si>
    <t>RAP 4</t>
  </si>
  <si>
    <t>RAP 5</t>
  </si>
  <si>
    <t>RAP 6</t>
  </si>
  <si>
    <t>INSTRUCTOR</t>
  </si>
  <si>
    <t>6-7L</t>
  </si>
  <si>
    <t>7-8L</t>
  </si>
  <si>
    <t>8-9L</t>
  </si>
  <si>
    <t>9-10L</t>
  </si>
  <si>
    <t>10-11L</t>
  </si>
  <si>
    <t>11-12L</t>
  </si>
  <si>
    <t>12-13L</t>
  </si>
  <si>
    <t>13-14L</t>
  </si>
  <si>
    <t>14-15L</t>
  </si>
  <si>
    <t>15-16L</t>
  </si>
  <si>
    <t>16-17L</t>
  </si>
  <si>
    <t>17-18L</t>
  </si>
  <si>
    <t>18-19L</t>
  </si>
  <si>
    <t>19-20L</t>
  </si>
  <si>
    <t>20-21L</t>
  </si>
  <si>
    <t>21-22L</t>
  </si>
  <si>
    <t>6-7M</t>
  </si>
  <si>
    <t>7-8M</t>
  </si>
  <si>
    <t>8-9M</t>
  </si>
  <si>
    <t>9-10M</t>
  </si>
  <si>
    <t>10-11M</t>
  </si>
  <si>
    <t>11-12M</t>
  </si>
  <si>
    <t>12-13M</t>
  </si>
  <si>
    <t>13-14M</t>
  </si>
  <si>
    <t>14-15M</t>
  </si>
  <si>
    <t>15-16M</t>
  </si>
  <si>
    <t>16-17M</t>
  </si>
  <si>
    <t>17-18M</t>
  </si>
  <si>
    <t>18-19M</t>
  </si>
  <si>
    <t>19-20M</t>
  </si>
  <si>
    <t>20-21M</t>
  </si>
  <si>
    <t>21-22M</t>
  </si>
  <si>
    <t>6-7MI</t>
  </si>
  <si>
    <t>7-8MI</t>
  </si>
  <si>
    <t>8-9MI</t>
  </si>
  <si>
    <t>9-10MI</t>
  </si>
  <si>
    <t>10-11MI</t>
  </si>
  <si>
    <t>11-12MI</t>
  </si>
  <si>
    <t>12-13MI</t>
  </si>
  <si>
    <t>13-14MI</t>
  </si>
  <si>
    <t>14-15MI</t>
  </si>
  <si>
    <t>15-16MI</t>
  </si>
  <si>
    <t>16-17MI</t>
  </si>
  <si>
    <t>17-18MI</t>
  </si>
  <si>
    <t>18-19MI</t>
  </si>
  <si>
    <t>19-20MI</t>
  </si>
  <si>
    <t>20-21MI</t>
  </si>
  <si>
    <t>21-22MI</t>
  </si>
  <si>
    <t>6-7J</t>
  </si>
  <si>
    <t>7-8J</t>
  </si>
  <si>
    <t>8-9J</t>
  </si>
  <si>
    <t>9-10J</t>
  </si>
  <si>
    <t>10-11J</t>
  </si>
  <si>
    <t>11-12J</t>
  </si>
  <si>
    <t>12-13J</t>
  </si>
  <si>
    <t>13-14J</t>
  </si>
  <si>
    <t>14-15J</t>
  </si>
  <si>
    <t>15-16J</t>
  </si>
  <si>
    <t>16-17J</t>
  </si>
  <si>
    <t>17-18J</t>
  </si>
  <si>
    <t>18-19J</t>
  </si>
  <si>
    <t>19-20J</t>
  </si>
  <si>
    <t>20-21J</t>
  </si>
  <si>
    <t>21-22J</t>
  </si>
  <si>
    <t>6-7V</t>
  </si>
  <si>
    <t>7-8V</t>
  </si>
  <si>
    <t>8-9V</t>
  </si>
  <si>
    <t>9-10V</t>
  </si>
  <si>
    <t>10-11V</t>
  </si>
  <si>
    <t>11-12V</t>
  </si>
  <si>
    <t>12-13V</t>
  </si>
  <si>
    <t>13-14V</t>
  </si>
  <si>
    <t>14-15V</t>
  </si>
  <si>
    <t>15-16V</t>
  </si>
  <si>
    <t>16-17V</t>
  </si>
  <si>
    <t>17-18V</t>
  </si>
  <si>
    <t>18-19V</t>
  </si>
  <si>
    <t>19-20V</t>
  </si>
  <si>
    <t>20-21V</t>
  </si>
  <si>
    <t>21-22V</t>
  </si>
  <si>
    <t>8-9S</t>
  </si>
  <si>
    <t>9-10S</t>
  </si>
  <si>
    <t>10-11S</t>
  </si>
  <si>
    <t>11-12S</t>
  </si>
  <si>
    <t>12-13S</t>
  </si>
  <si>
    <t>13-14S</t>
  </si>
  <si>
    <t>INFRAESTRUCTURA_PRIMER  TRIMETRE_2024 - Fecha 12-12-2023 - HV 20240118.xlsx</t>
  </si>
  <si>
    <t>2670682 A</t>
  </si>
  <si>
    <t>TGO. GESTIÓN</t>
  </si>
  <si>
    <t>RODRIGO JESUS  EBRAT CARR</t>
  </si>
  <si>
    <t>COMP3</t>
  </si>
  <si>
    <t>CONFIGURACIÓN DE EQUIPOS DE CÓMPUTO - CONFIGURACION DE SERVICIOS</t>
  </si>
  <si>
    <t>ANDRES MAURICIO ORTIZ MORALES</t>
  </si>
  <si>
    <t>COMP4</t>
  </si>
  <si>
    <t>IMPLEMENTACIÓN DE TECNOLOGÍAS DE VOZ SOBRE IP - SERVICIO VOIP</t>
  </si>
  <si>
    <t>COMP29</t>
  </si>
  <si>
    <t>CULTURA EMPRENDEDORA Y EMPRESARIAL - EMPRENDIMIENTO</t>
  </si>
  <si>
    <t>MARIA ANGELA MONTOYA ESTACIO</t>
  </si>
  <si>
    <t>COMP21</t>
  </si>
  <si>
    <t>INGLES - INGLES</t>
  </si>
  <si>
    <t>JAIRO ELIECER QUINTERO LEMOS</t>
  </si>
  <si>
    <t>2693177 C</t>
  </si>
  <si>
    <t>TGO. IMPLEMENTACIÓN</t>
  </si>
  <si>
    <t>DIEGO ALEJANDRO MORENO VELASQUEZ</t>
  </si>
  <si>
    <t>COMP11</t>
  </si>
  <si>
    <t>MANTENER LOS DISPOSITIVOS DE INFRAESTRUCTURA DE LAS T.I.C.</t>
  </si>
  <si>
    <t>LUIS ALFONSO ARROYAVE ZULUAGA</t>
  </si>
  <si>
    <t>COMP25</t>
  </si>
  <si>
    <t>APLICACIÓN DE CONOCIMIENTOS DE LAS CIENCIAS NATURALES DE ACUERDO CON SITUACIONES DEL CONTEXTO PRODUCTIVO Y SOCIAL - FISICA</t>
  </si>
  <si>
    <t>CRISTIAN ERNESTO TRUJILLO ORTIZ</t>
  </si>
  <si>
    <t>KAREN MARGARITA  HERNANDEZ VELASCO</t>
  </si>
  <si>
    <t>2693180 C</t>
  </si>
  <si>
    <t>BERNARDO ZAPATA BAENA</t>
  </si>
  <si>
    <t>2693203 C</t>
  </si>
  <si>
    <t>IVAN ALEJANDRO ARIAS GOMEZ</t>
  </si>
  <si>
    <t>COMP30</t>
  </si>
  <si>
    <t>ACTIVIDAD FÍSICA Y HÁBITOS DE VIDA SALUDABLE - ACTIVIDAD FISICA</t>
  </si>
  <si>
    <t>ZAIRA ESTER DÍAZ  PEREIRA</t>
  </si>
  <si>
    <t>2742662 A</t>
  </si>
  <si>
    <t>RENATO CABALLERO ARBOLEDA</t>
  </si>
  <si>
    <t>COMP23</t>
  </si>
  <si>
    <t>EJERCICIO DE LOS DERECHOS FUNDAMENTALES DEL TRABAJO - DERECHOS FUNDAMENTALES</t>
  </si>
  <si>
    <t>YARITZA PAOLA ESQUIVEL SOLÓRZANO</t>
  </si>
  <si>
    <t>2771144 A</t>
  </si>
  <si>
    <t>TEC. SISTEMAS</t>
  </si>
  <si>
    <t>FREDDY ALEXANDER RAMIREZ RIVERA</t>
  </si>
  <si>
    <t>COMP15</t>
  </si>
  <si>
    <t>IMPLEMENTACIÓN DE LA RED FÍSICA DE DATOS - IMPLEMENTACION DE REDES</t>
  </si>
  <si>
    <t>FERNANDO LEÓN CARDONA OTALVARO</t>
  </si>
  <si>
    <t>COMP27</t>
  </si>
  <si>
    <t>PROTECCIÓN PARA LA SALUD Y EL MEDIO AMBIENTE - MEDIO AMBIENTE</t>
  </si>
  <si>
    <t>YURANI GALLEGO CARDONA</t>
  </si>
  <si>
    <t>COMP28</t>
  </si>
  <si>
    <t>INTERACTUAR EN EL CONTEXTO PRODUCTIVO Y SOCIAL DE ACUERDO CON PRINCIPIOS ÉTICOS PARA LA CONSTRUCCIÓN DE UNA CULTURA DE PAZ - ETICA</t>
  </si>
  <si>
    <t>2771146 A</t>
  </si>
  <si>
    <t>TEC. MANTENIM</t>
  </si>
  <si>
    <t>JOHN JAIRO RIVERA NOREÑA</t>
  </si>
  <si>
    <t>JUAN GUILLERMO  GALLEGO RAVE</t>
  </si>
  <si>
    <t>OLGA BIVIANA  RAMIREZ GOMEZ</t>
  </si>
  <si>
    <t>2771148 A</t>
  </si>
  <si>
    <t>COMP22</t>
  </si>
  <si>
    <t>UTILIZAR HERRAMIENTAS INFORMÁTICAS DE ACUERDO CON LAS NECESIDADES DE MANEJO DE INFORMACIÓN - HERRAMIENTAS TIC</t>
  </si>
  <si>
    <t>2773060 A</t>
  </si>
  <si>
    <t>AISCARDO DE JESUS MOSQUERA RENTERIA</t>
  </si>
  <si>
    <t>2773073 A</t>
  </si>
  <si>
    <t>JOHN JAIRO RAMÍREZ MAYA</t>
  </si>
  <si>
    <t>COMP24</t>
  </si>
  <si>
    <t>RAZONAR CUANTITATIVAMENTE FRENTE A SITUACIONES SUSCEPTIBLES DE SER ABORDADAS DE MANERA MATEMÁTICA EN CONTEXTOS LABORALES, SOCIALES Y PERSONALES - MATEMATICAS</t>
  </si>
  <si>
    <t>2789849 Copa</t>
  </si>
  <si>
    <t>ELVIS ARAMIS MESA RESTREPO</t>
  </si>
  <si>
    <t>2803649 C</t>
  </si>
  <si>
    <t>HERNÁN FRANCISCO VILLAR VEGA</t>
  </si>
  <si>
    <t>2821743 A</t>
  </si>
  <si>
    <t>COMP13</t>
  </si>
  <si>
    <t>MANTENER EQUIPOS DE CÓMPUTO SEGÚN PROCEDIMIENTO TÉCNICO - MANTENIMIENTO DE EQUIPOS</t>
  </si>
  <si>
    <t>2875329 A</t>
  </si>
  <si>
    <t>NUEVO TECNICO</t>
  </si>
  <si>
    <t>COMP20</t>
  </si>
  <si>
    <t>INDUCCIÓN - INDUCCION</t>
  </si>
  <si>
    <t>LUIS ANGEL CORDOBA MARMOLEJO</t>
  </si>
  <si>
    <t>2875396 A</t>
  </si>
  <si>
    <t>2875403 A</t>
  </si>
  <si>
    <t>COMP1</t>
  </si>
  <si>
    <t>CONFIGURACIÓN DE DISPOSITIVOS ACTIVOS DE INTERCONEXIÓN - EQUIPOS ACTIVOS</t>
  </si>
  <si>
    <t>COMP26</t>
  </si>
  <si>
    <t>DESARROLLO DE PROCESOS DE COMUNICACIÓN EFICACES Y EFECTIVOS - COMUNICACIONES</t>
  </si>
  <si>
    <t>KENIA NAYIVER LOPEZ RAMIREZ</t>
  </si>
  <si>
    <t>ADSO_PRIMERO_2024 V1 16Ene 24.xlsx</t>
  </si>
  <si>
    <t>2559202 A</t>
  </si>
  <si>
    <t>ADSO</t>
  </si>
  <si>
    <t xml:space="preserve">NEWTON WILLARD POMARE GRINARD </t>
  </si>
  <si>
    <t>Implementar la solución de software de acuerdo con los requisitos de operación y modelos de referencia - Proyecto 2  + Manual Técnico</t>
  </si>
  <si>
    <t>ALVARO PEREZ NIÑO</t>
  </si>
  <si>
    <t>Implementar la solución de software de acuerdo con los requisitos de operación y modelos de referencia - Implantación + Manuales + Capacitación</t>
  </si>
  <si>
    <t>Desarrollar la solución de software de acuerdo con el diseño y metodologías de desarrollo - Pruebas</t>
  </si>
  <si>
    <t>MARTA ESTER GOMEZ ADASME</t>
  </si>
  <si>
    <t>Controlar la calidad del servicio de software de acuerdo con los estándares técnicos - Calidad 3</t>
  </si>
  <si>
    <t>COMP7</t>
  </si>
  <si>
    <t>Interactuar en lengua inglesa de forma oral y escrita dentro de contextos sociales y laborales según los criterios establecidos por el marco común europeo de referencia para las lenguas - Inglés</t>
  </si>
  <si>
    <t>2559205 A</t>
  </si>
  <si>
    <t>JOHN FREDY SADDER RAMÍREZ  </t>
  </si>
  <si>
    <t>DIEGO ALBERTO LOPEZ ZAPATA</t>
  </si>
  <si>
    <t>2559206 A</t>
  </si>
  <si>
    <t>YEISON BARRIOS FUNIELES</t>
  </si>
  <si>
    <t>ALBER DARIO ARANGO</t>
  </si>
  <si>
    <t xml:space="preserve">LILIANA MARÍA GALEANO ZEA </t>
  </si>
  <si>
    <t>2559218 A</t>
  </si>
  <si>
    <t>2821717 A</t>
  </si>
  <si>
    <t>COMP8</t>
  </si>
  <si>
    <t>Establecer requisitos de la solución de software de acuerdo con estándares y procedimiento técnico - Requisitos</t>
  </si>
  <si>
    <t>COMP9</t>
  </si>
  <si>
    <t>Desarrollar la solución de software de acuerdo con el diseño y metodologías de desarrollo - CSS, HTML</t>
  </si>
  <si>
    <t xml:space="preserve">DANIEL DAVID BENAVIDES SÁNCHEZ </t>
  </si>
  <si>
    <t>COMP10</t>
  </si>
  <si>
    <t>Desarrollar la solución de software de acuerdo con el diseño y metodologías de desarrollo - Java (POO+Web)</t>
  </si>
  <si>
    <t>NUEVO 1 ADSO</t>
  </si>
  <si>
    <t>COMP40</t>
  </si>
  <si>
    <t>Aplicación de conocimientos de las ciencias naturales de acuerdo con situaciones del contexto productivo y social - Física</t>
  </si>
  <si>
    <t>Enrique Low Murtra-Interactuar en el contexto productivo y social de acuerdo con principios  éticos para la construcción de una cultura de paz - Ética</t>
  </si>
  <si>
    <t>COMP12</t>
  </si>
  <si>
    <t>Razonar cuantitativamente frente a situaciones susceptibles de ser abordadas de manera matemática en contextos laborales, sociales y personales - Matemáticas</t>
  </si>
  <si>
    <t>2821726 A</t>
  </si>
  <si>
    <t>Desarrollar procesos de comunicación eficaces y efectivos, teniendo en cuenta situaciones  de orden social, personal y productivo - Comunicación</t>
  </si>
  <si>
    <t>DIEGO FERNANDO GUILOMBO VALDES</t>
  </si>
  <si>
    <t>2821728 A</t>
  </si>
  <si>
    <t xml:space="preserve">DORIS ELENA MONSALVE SOSSA </t>
  </si>
  <si>
    <t>WILLIAM FERNANDO BETANCUR GALEANO</t>
  </si>
  <si>
    <t>MAGNOLIA DE LA CRUZ BARAJAS GIRALDO</t>
  </si>
  <si>
    <t>2821731 A</t>
  </si>
  <si>
    <t>JAIRO AUGUSTO ARBOLEDA LONDOÑO</t>
  </si>
  <si>
    <t>2821721 A</t>
  </si>
  <si>
    <t xml:space="preserve">EDGARDO ENRIQUE MONTANO LÓPEZ </t>
  </si>
  <si>
    <t>JAIME HUMBERTO FONSECA ESPINAL</t>
  </si>
  <si>
    <t>2617472 A</t>
  </si>
  <si>
    <t>COMP18</t>
  </si>
  <si>
    <t>Estructurar propuesta técnica de servicio de tecnología de la información según requisitos técnicos y normativa - Negociación</t>
  </si>
  <si>
    <t>COMP17</t>
  </si>
  <si>
    <t>Controlar la calidad del servicio de software de acuerdo con los estándares técnicos - Calidad 2</t>
  </si>
  <si>
    <t>Implementar la solución de software de acuerdo con los requisitos de operación y modelos de referencia - Proyecto 1 + Manual Técnico</t>
  </si>
  <si>
    <t>COMP35</t>
  </si>
  <si>
    <t>Desarrollar la solución de software de acuerdo con el diseño y metodologías de desarrollo - Python (Machine Learning + Big Data)</t>
  </si>
  <si>
    <t>CARLOS DANIEL GOMEZ DAZA</t>
  </si>
  <si>
    <t>2616621 A</t>
  </si>
  <si>
    <t xml:space="preserve">CARLOS ALBERTO MONTOYA CANO </t>
  </si>
  <si>
    <t xml:space="preserve">WILSON FREDY LÓPEZ GÓMEZ </t>
  </si>
  <si>
    <t>2670689 A</t>
  </si>
  <si>
    <t>COMP33</t>
  </si>
  <si>
    <t>Diseñar la solución de software de acuerdo con procedimientos y requisitos técnicos - Móviles (Nativo e Híbrido)</t>
  </si>
  <si>
    <t>COMP19</t>
  </si>
  <si>
    <t>Diseñar la solución de software de acuerdo con procedimientos y requisitos técnicos - .Net</t>
  </si>
  <si>
    <t>Aplicar prácticas de protección ambiental, seguridad y salud en el trabajo de acuerdo con las políticas organizacionales  y la normatividad vigente - Medio Ambiente</t>
  </si>
  <si>
    <t>COMP16</t>
  </si>
  <si>
    <t>Generar hábitos saludables de vida mediante la aplicación de programas de actividad física en los contextos productivos y sociales - Actividad Física</t>
  </si>
  <si>
    <t>2693136 C</t>
  </si>
  <si>
    <t>COMP43</t>
  </si>
  <si>
    <t>Orientar investigación formativa según referentes técnicos - Investigación</t>
  </si>
  <si>
    <t>JENNIFER ANDREA LONDOÑO GALLEGO</t>
  </si>
  <si>
    <t>COMP41</t>
  </si>
  <si>
    <t>Ejercer derechos fundamentales del trabajo en el marco de la constitución política y los convenios internacionales - Derechos Fundamentales</t>
  </si>
  <si>
    <t>2693140 C</t>
  </si>
  <si>
    <t>Gestionar procesos propios de la cultura emprendedora y empresarial de acuerdo con el perfil personal y los requerimientos de los contextos productivo y social - Emprendimiento</t>
  </si>
  <si>
    <t>2693144 C</t>
  </si>
  <si>
    <t xml:space="preserve">EDICCSON MANUEL QUIROZ HOYOS </t>
  </si>
  <si>
    <t>NUEVO 2 ADSO</t>
  </si>
  <si>
    <t>2742550 C</t>
  </si>
  <si>
    <t>COMP32</t>
  </si>
  <si>
    <t>Diseñar la solución de software de acuerdo con procedimientos y requisitos técnicos - BD NoSQL + Node JS</t>
  </si>
  <si>
    <t>COMP31</t>
  </si>
  <si>
    <t>Diseñar la solución de software de acuerdo con procedimientos y requisitos técnicos - Modelado de artefactos.</t>
  </si>
  <si>
    <t>Establecer requisitos de la solución de software de acuerdo con estándares y procedimiento técnico - Modelado de artefactos.</t>
  </si>
  <si>
    <t>2889927 C</t>
  </si>
  <si>
    <t>Evaluar requisitos de la solución de software de acuerdo con metodologías de análisis y estándares - Programación Estructurada Algoritmos (Python)</t>
  </si>
  <si>
    <t>COMP2</t>
  </si>
  <si>
    <t>Desarrollar la solución de software de acuerdo con el diseño y metodologías de desarrollo - HTML + CSS + Framework + GIT (GitHUB)</t>
  </si>
  <si>
    <t>Evaluar requisitos de la solución de software de acuerdo con metodologías de análisis y estándares - Fundamentos de BD (Relacional y No Relacional)</t>
  </si>
  <si>
    <t>COMP5</t>
  </si>
  <si>
    <t>Utilizar herramientas informáticas de acuerdo con las necesidades de manejo de información - TIC's</t>
  </si>
  <si>
    <t>2901665 C</t>
  </si>
  <si>
    <t>LEONARDO ALBERTO MARTINEZ FONTALVO</t>
  </si>
  <si>
    <t>2901666 C</t>
  </si>
  <si>
    <t>2875324 A</t>
  </si>
  <si>
    <t>TEC. PROGRAMACIÓN</t>
  </si>
  <si>
    <t>COMP37</t>
  </si>
  <si>
    <t>Desarrollar la solución de software de acuerdo con el diseño y metodologías de desarrollo - Algoritmos + POO (C#)</t>
  </si>
  <si>
    <t>COMP34</t>
  </si>
  <si>
    <t>Administrar base de datos de acuerdo con los estándares y requisitos técnicos - Bases de Datos 1 (Tc)</t>
  </si>
  <si>
    <t>COMP36</t>
  </si>
  <si>
    <t>Establecer requisitos de la solución de software de acuerdo con estándares y procedimiento técnico - Requisitos  + Ficha</t>
  </si>
  <si>
    <t>2771132 A</t>
  </si>
  <si>
    <t>COMP39</t>
  </si>
  <si>
    <t>Desarrollar la solución de software de acuerdo con el diseño y metodologías de desarrollo - Proyecto 2 + Pruebas (Tc.)</t>
  </si>
  <si>
    <t>2</t>
  </si>
  <si>
    <t>COMP42</t>
  </si>
  <si>
    <t>Desarrollar la solución de software de acuerdo con el diseño y metodologías de desarrollo -  Instalación + Manual de Usuario</t>
  </si>
  <si>
    <t>2771150 A</t>
  </si>
  <si>
    <t>ARTES_GRÁFICAS_PRIMERO_2024.xlsx</t>
  </si>
  <si>
    <t>2559176 A</t>
  </si>
  <si>
    <t>TECNO. DESAR. MEDIOS</t>
  </si>
  <si>
    <t>MALCON PAUL ARGUMERO CORTÉS</t>
  </si>
  <si>
    <t>INTERACCIÓN EN LENGUA INGLESA DE FORMA ORAL Y ESCRITA DENTRO DE CONTEXTOS SOCIALES Y LABORALES - INGLÉS</t>
  </si>
  <si>
    <t>APLICACIÓN DE PRÁCTICAS DE PROTECCIÓN AMBIENTAL, SEGURIDAD Y SALUD EN EL TRABAJO - MEDIO AMBIENTE</t>
  </si>
  <si>
    <t>DMGV ELABORACIÓN DE PIEZAS GRÁFICAS - EMPAQUES</t>
  </si>
  <si>
    <t>DMGV EDICIÓN DE IMÁGENES VECTORIALES Y MAPA DE BITS - PREPRENSA</t>
  </si>
  <si>
    <t>DMGV DIAGRAMACIÓN DE PRODUCTOS GRÁFICOS EDITORIALES - REVISIÓN DE ARCHIVOS</t>
  </si>
  <si>
    <t>2875424 A</t>
  </si>
  <si>
    <t xml:space="preserve">DAISSY MARCELA MORENO GONZÁLEZ </t>
  </si>
  <si>
    <t>INDUCCIÓN</t>
  </si>
  <si>
    <t>OLIVIA MARCELA ORREGO PALACIOS</t>
  </si>
  <si>
    <t>INTERACTUACCION EN EL CONTEXTO PRODUCTIVO Y SOCIAL - ÉTICA</t>
  </si>
  <si>
    <t>NUEVO ÉTICA</t>
  </si>
  <si>
    <t>DMGV ELABORACIÓN DE PIEZAS GRÁFICAS - INTRODUCCIÓN AL DISEÑO</t>
  </si>
  <si>
    <t>COMP14</t>
  </si>
  <si>
    <t>DMGV ELABORACIÓN DE PIEZAS GRÁFICAS - PROYECTOS Y PROPIEDAD INTELECTUAL</t>
  </si>
  <si>
    <t>2901707 C</t>
  </si>
  <si>
    <t>TECNO. PREPRENSA</t>
  </si>
  <si>
    <t>DANIEL ANDRÉS FORERO</t>
  </si>
  <si>
    <t>ALVARO ENRIQUE SANCHEZ PULIDO</t>
  </si>
  <si>
    <t>DESARROLLAR PROCESOS DE COMUNICACIÓN ORAL Y ESCRITOS EN FORMA EFICAZ Y EFECTIVA, TENIENDO EN CUENTA SITUACIONES DE ORDEN SOCIAL, PERSONAL Y PRODUCTIVO - COMUNICACIÓN</t>
  </si>
  <si>
    <t>GPPMI IDENTIFICACIÓN DEL PROCESO GRÁFICO EN CONDICIONES DE SEGURIDAD CALIDAD Y PRODUCTIVIDAD - INTERPRETAR METODOS DE CONTROL</t>
  </si>
  <si>
    <t>GPPMI IDENTIFICACIÓN DEL PROCESO GRÁFICO EN CONDICIONES DE SEGURIDAD CALIDAD Y PRODUCTIVIDAD - MAQUINARIA</t>
  </si>
  <si>
    <t>GPPMI CONTROL DEL PROCESOS DE PREPRENSA - PUNTOS DE CONTROL</t>
  </si>
  <si>
    <t>2651714 C</t>
  </si>
  <si>
    <t>DMGV DIAGRAMACIÓN EDITORIAL DE PUBLICACIONES DIGITALES - RECURSOS DIGITALES</t>
  </si>
  <si>
    <t>DMGV DIAGRAMACIÓN EDITORIAL DE PUBLICACIONES DIGITALES - DISPOSITIVOS Y PLATAFORMAS</t>
  </si>
  <si>
    <t>0</t>
  </si>
  <si>
    <t>DMGV DIAGRAMACIÓN EDITORIAL DE PUBLICACIONES DIGITALES - PUBLICACIONES DIGITALES</t>
  </si>
  <si>
    <t>FÍSICA - FÍSICA</t>
  </si>
  <si>
    <t>2693236 C</t>
  </si>
  <si>
    <t>COMP48</t>
  </si>
  <si>
    <t>GPPMI FINALIZACIÓN DE PIEZAS GRAFICAS - PREVUELO</t>
  </si>
  <si>
    <t>COMP49</t>
  </si>
  <si>
    <t>GPPMI FINALIZACIÓN DE PIEZAS GRAFICAS - PDF</t>
  </si>
  <si>
    <t>COMP51</t>
  </si>
  <si>
    <t>GPPMI FINALIZACIÓN DE PIEZAS GRAFICAS - PRUEBA IMPOSICIÓN</t>
  </si>
  <si>
    <t>GPPMI CONTROL DEL PROCESOS DE PREPRENSA - PLANCHAS</t>
  </si>
  <si>
    <t>GPPMI IDENTIFICACIÓN DEL PROCESO GRÁFICO EN CONDICIONES DE SEGURIDAD CALIDAD Y PRODUCTIVIDAD - RECONOCER INSTRUMENTOS</t>
  </si>
  <si>
    <t>GPPMI IDENTIFICACIÓN DEL PROCESO GRÁFICO EN CONDICIONES DE SEGURIDAD CALIDAD Y PRODUCTIVIDAD - PRUEBA DE COLOR</t>
  </si>
  <si>
    <t>IMPLEMENTACIÓN DE HÁBITOS SALUDABLES MEDIANTE LA ACTIVIDAD FÍSICA - ACTIVIDAD FÍSICA</t>
  </si>
  <si>
    <t>APLICACIÓN DE TECNOLOGÍAS DE LA INFORMACIÓN Y LA COMUNICACIÓN (TIC) - TIC</t>
  </si>
  <si>
    <t>2693238 C</t>
  </si>
  <si>
    <t xml:space="preserve">CLAUDIA MARÍA LUJÁN VILLEGAS </t>
  </si>
  <si>
    <t>LEONARDO TAMAYO MEJIA</t>
  </si>
  <si>
    <t>2593761 C</t>
  </si>
  <si>
    <t>COMP45</t>
  </si>
  <si>
    <t>GPPMI CONTROL DEL PROCESOS DE PREPRENSA - MEDICIONES</t>
  </si>
  <si>
    <t>GPPMI IMPLEMENTACIÓN DE PROCESOS DE PREPRENSA - SST</t>
  </si>
  <si>
    <t>2785904 C</t>
  </si>
  <si>
    <t>TEC. IMP. OFFSET</t>
  </si>
  <si>
    <t>COMP74</t>
  </si>
  <si>
    <t>OFFSET IDENTIFICACIÓN DEL PROCESO GRÁFICO EN CONDICIONES DE SEGURIDAD CALIDAD Y PRODUCTIVIDAD - ESTÁNDARES</t>
  </si>
  <si>
    <t>COMP82</t>
  </si>
  <si>
    <t>OFFSET CONTROL DEL PROCESO DE IMPRESIÓN - MEDICIONES</t>
  </si>
  <si>
    <t>COMP83</t>
  </si>
  <si>
    <t>OFFSET CONTROL DEL PROCESO DE IMPRESIÓN - CALIDAD Y OP</t>
  </si>
  <si>
    <t>COMP86</t>
  </si>
  <si>
    <t>OFFSET IMPRESIÓN DE PIEZAS GRÁFICAS EN OFFSET - CONTROLAR IMPRESIÓN</t>
  </si>
  <si>
    <t>COMP87</t>
  </si>
  <si>
    <t>OFFSET IMPRESIÓN DE PIEZAS GRÁFICAS EN OFFSET - MANTENIMIENTO</t>
  </si>
  <si>
    <t>EJERCICIO DE LOS DERECHOS FUNDAMENTALES DEL TRABAJO - DERECHOS DEL TRABAJO</t>
  </si>
  <si>
    <t>COMP6</t>
  </si>
  <si>
    <t>EMPLEAR ELEMENTOS DE CULTURA EMPRENDEDORA Y EMPRESARIAL - EMPRENDIMIENTO</t>
  </si>
  <si>
    <t>CONTENIDOS_DIGITALES_PRIMERO_2024_v03.xlsx</t>
  </si>
  <si>
    <t>2559191 A</t>
  </si>
  <si>
    <t>TECNO. PRODUCCIÓN MEDIOS</t>
  </si>
  <si>
    <t>IVÁN DARÍO SALAMANCA CASTRO</t>
  </si>
  <si>
    <t>PMA // Editar contenidos audiovisuales según técnicas y lineamientos creativos - Edición</t>
  </si>
  <si>
    <t>ENG // INTERACTUAR EN LENGUA INGLESA DE FORMA ORAL Y ESCRITA DENTRO DE CONTEXTOS SOCIALES Y LABORALES SEGÚN LOS CRITERIOS ESTABLECIDOS POR EL MARCO COMÚN EUROPEO DE REFERENCIA PARA LAS LENGUAS - Inglés</t>
  </si>
  <si>
    <t>INTERACTUAR EN EL CONTEXTO PRODUCTIVO Y SOCIAL DE ACUERDO CON PRINCIPIOS ÉTICOS PARA LA CONSTRUCCIÓN DE UNA CULUTRA DE PAZ - Ética</t>
  </si>
  <si>
    <t>2559196 A</t>
  </si>
  <si>
    <t>TECNO. ANIMACIÓN 3D</t>
  </si>
  <si>
    <t>VÍCTOR ENRIQUE GARCÍA MOLINA</t>
  </si>
  <si>
    <t>A3D // Pos producir la animación de acuerdo con las especificaciones del proyecto y procedimientos técnicos - Postproducción</t>
  </si>
  <si>
    <t>JHON FREDY GALLEGO RODRIGUEZ</t>
  </si>
  <si>
    <t>APLICACIÓN DE CONOCIMIENTOS DE LAS CIENCIAS NATURALES DE ACUERDO CON SITUACIONES DEL CONTEXTO PRODUCTIVO Y SOCIAL - Física</t>
  </si>
  <si>
    <t>2617531 A</t>
  </si>
  <si>
    <t>ERIKA GUTIERREZ PULGARÍN</t>
  </si>
  <si>
    <t>PMA // Iluminar espacios escenográficos según técnicas y requerimientos del proyecto creativo - Iluminación</t>
  </si>
  <si>
    <t>ERIKA GUTIERREZ PULGARIN</t>
  </si>
  <si>
    <t>APLICAR PRÁCTICAS DE PROTECCIÓN AMBIENTAL, SEGURIDAD Y SALUD EN EL TRABAJO DE ACUERDO CON LAS POLÍTICAS ORGANIZACIONALES Y LA NORMATIVIDAD VIGENTE - Ambiental</t>
  </si>
  <si>
    <t>Yurani Gallego Cardona</t>
  </si>
  <si>
    <t>2670712 A</t>
  </si>
  <si>
    <t>ISABEL CRISTINA JARAMILLO PEREZ</t>
  </si>
  <si>
    <t>PMA // Registrar sonidos de acuerdo con técncias y especificaciones del proyecto audiovisual - Sonido</t>
  </si>
  <si>
    <t>2771158 A</t>
  </si>
  <si>
    <t>TÉC. DES. EFECTOS VISUALES</t>
  </si>
  <si>
    <t>ANDRÉS FELIPE AGUDELO GONZÁLEZ</t>
  </si>
  <si>
    <t>VFX// Integrar elementos multimedia de acuerdo con técnicas y herramientas de producción digital - Integración</t>
  </si>
  <si>
    <t>COMP50</t>
  </si>
  <si>
    <t>VFX// Animar el contenido de acuerdo con técnicas y proyecto audiovisual - Animación</t>
  </si>
  <si>
    <t>VFX// Editar contenido audiovisual de acuerdo con parámetros técnicos y técnicas de producción - Edición</t>
  </si>
  <si>
    <t>COMP52</t>
  </si>
  <si>
    <t>VFX// Pos producir la animación de acuerdo con las especificaciones del proyecto y procedimientos técnicos - Postproducción</t>
  </si>
  <si>
    <t>UTILIZAR HERRAMIENTAS INFORMÁTICAS DE ACUERDO CON LAS NECESIDADES DE MANEJO DE INFORMACIÓN - TIC</t>
  </si>
  <si>
    <t>EJERCIER DERECHOS FUNDAMENTALES DEL TRABAJO EN EL MARCO DE LA CONSTITUCIÓN POLÍTCA Y LOS CONVENIOS INTERNACIONALES - Derechos del trabajo</t>
  </si>
  <si>
    <t>2821723 A</t>
  </si>
  <si>
    <t>LUÍS FERNANDO ARANGO MARÍN</t>
  </si>
  <si>
    <t>PMA // Coordinar actividades de acuerdo con estrategias de gestión y proceso administrativo - Producción</t>
  </si>
  <si>
    <t>DESARROLLAR PROCESOS DE COMUNICACIÓNES EFICACES Y EFECTIVOS TENIENDO EN CUENTA SITUACIONES DE ORDEN SOCIAL, PERSONAL Y PRODUCTIVO - Comunicación</t>
  </si>
  <si>
    <t>Kenia Nayiver Lopez Ramirez</t>
  </si>
  <si>
    <t>2821735 A</t>
  </si>
  <si>
    <t>A3D // Producir los componentes de la animación de acuerdo con técnicas de modelado y diseño - Arte</t>
  </si>
  <si>
    <t>GENERAR HÁBITOS SALUDABLES DE VIDA MEDIANTE LA APLICACIÓN DE PROGRAMAS DE ACTIVIDAD FÍSICA EN LOS CONTEXTOS PRODUCTIVOS Y SOCIALES - Actividad Física</t>
  </si>
  <si>
    <t>GESTIONAR PROCESOS PROPIOS DE LA CULTURA EMPRENDEDORAY EMPRESARIA DE ACUERDO CON EL PERFIL PERSONAL Y LOS REQUERIMIENTOS DE LOS CONTEXTOS PRODICTIVO Y SOCIAL - Emprendimiento</t>
  </si>
  <si>
    <t>TEC. ELABORACIÓN AUDIOVISUALES</t>
  </si>
  <si>
    <t>MIGUEL ÁNGEL ORTEGA MACÍAS</t>
  </si>
  <si>
    <t>Resultado de Aprendizaje de la Inducción - Inducción</t>
  </si>
  <si>
    <t>ELAV // Escribir guiones audiovisuales según técnicas y metodologías - Guiones</t>
  </si>
  <si>
    <t>2875456 A</t>
  </si>
  <si>
    <t>TECNO. ANIMACIÓN. DIGITAL</t>
  </si>
  <si>
    <t>JARDY GREGORIO IGLESIAS GARCÍA</t>
  </si>
  <si>
    <t>ANIM // Desarrollar el storyboard según el guión literario y el guión técnico - Storyboard</t>
  </si>
  <si>
    <t>Prog_Multimedia Trim-01-2024.xlsx</t>
  </si>
  <si>
    <t>2771153 A</t>
  </si>
  <si>
    <t>INT CONT DIGITALES</t>
  </si>
  <si>
    <t>Dorian Sully Múnera Rúa</t>
  </si>
  <si>
    <t xml:space="preserve">Animar el contenido de acuerdo con técnicas y proyecto audiovisual - Motion graphics, animación de personajes </t>
  </si>
  <si>
    <t>Andrés Felipe Sanchez Ortiz</t>
  </si>
  <si>
    <t>Animar el contenido de acuerdo con técnicas y proyecto audiovisual - CMS</t>
  </si>
  <si>
    <t>Utilizar herramientas informáticas de acuerdo con las necesidades de manejo de información - Tics, Motion Graphics</t>
  </si>
  <si>
    <t>Animar el contenido de acuerdo con técnicas y proyecto audiovisual - Marketing Digital</t>
  </si>
  <si>
    <t xml:space="preserve">Dorian Sully Múnera Rúa </t>
  </si>
  <si>
    <t>Ejercer derechos fundamentales del trabajo en el marco de la constitución política y los convenios internacionales Derechos fundamentales</t>
  </si>
  <si>
    <t>COMP44</t>
  </si>
  <si>
    <t>Generación de hábitos saludables de vida mediante la aplicación de programas de actividad física en los contextos productivos y sociales - Cultura Física</t>
  </si>
  <si>
    <t>2821740 A</t>
  </si>
  <si>
    <t>MULTIMEDIA</t>
  </si>
  <si>
    <t>Rubiela Isabel Beleño Ramos</t>
  </si>
  <si>
    <t>Realizar la post-producción para generar la animación final de acuerdo con las especificaciones del proyecto - Diseño web</t>
  </si>
  <si>
    <t>Ana María Cataño Ospina</t>
  </si>
  <si>
    <t>Analizar la información recolectada para definir la tipología de proyecto multimedial - Lógica de programación JS</t>
  </si>
  <si>
    <t>David Londoño Ramirez</t>
  </si>
  <si>
    <t>Analizar la información recolectada para definir la tipología de proyecto multimedial - Guiones</t>
  </si>
  <si>
    <t>Diana María Montoya Pareja</t>
  </si>
  <si>
    <t>Diseñar la solución multimedial de acuerdo con el informe de análisis de la información recolectada - Guiones</t>
  </si>
  <si>
    <t>Promover la interacción idónea consigo mismo, con los demás y con la naturaleza en los contextos laboral y social - Etica</t>
  </si>
  <si>
    <t>Comprender textos en ingles en forma escrita y auditiva - Inglés</t>
  </si>
  <si>
    <t>2651969 A</t>
  </si>
  <si>
    <t>Realizar negociación con los proveedores y clientes, según los objetivos y estrategias establecidas por la organización - Negociación, Marketing Digital</t>
  </si>
  <si>
    <t>Entregar la aplicación multimedia para evaluar la satisfacción del cliente - Proyecto (pruebas de usuario)</t>
  </si>
  <si>
    <t>Entregar la aplicación multimedia para evaluar la satisfacción del cliente - CMS</t>
  </si>
  <si>
    <t>Producir textos en ingles en forma escrita y oral - Inglés</t>
  </si>
  <si>
    <t>2693239 C</t>
  </si>
  <si>
    <t>Integrar los elementos multimediales de acuerdo con un diseño establecido - Backend PHP</t>
  </si>
  <si>
    <t>Realizar la post-producción para generar la animación final de acuerdo con las especificaciones del proyecto - Modelado 3D</t>
  </si>
  <si>
    <t>Realizar la postproducción para generar la animación final de acuerdo con las especificaciones del proyecto - Profundización web, modelado, unity</t>
  </si>
  <si>
    <t>2742706 C</t>
  </si>
  <si>
    <t>COMP47</t>
  </si>
  <si>
    <t xml:space="preserve">Diseñar la solución multimedial de acuerdo con el informe de análisis de la información recolectada - Animación Digital </t>
  </si>
  <si>
    <t>Integrar los elementos multimediales de acuerdo con un diseño establecido - Boostrap, React</t>
  </si>
  <si>
    <t>Integrar los elementos multimediales de acuerdo con un diseño establecido - Ilustración II, Unity</t>
  </si>
  <si>
    <t>Lizeth Yuliana Arboleda</t>
  </si>
  <si>
    <t>Promover la interacción idónea consigo mismo, con los demás y con la naturaleza en los contextos laboral y social - Emprendimiento</t>
  </si>
  <si>
    <t>2693190 C</t>
  </si>
  <si>
    <t>Diseñar la solución multimedial de acuerdo con el informe de análisis de la información recolectada - Modelado 3D</t>
  </si>
  <si>
    <t>Astrid Yulieth Guzmán Burbano</t>
  </si>
  <si>
    <t>Promover la interacción idónea consigo mismo, con los demás y con la naturaleza en los contextos laboral y social - Cultura física</t>
  </si>
  <si>
    <t>2875290 A</t>
  </si>
  <si>
    <t>Diseñar la solución multimedial de acuerdo con el informe de análisis de la información recolectada - Maquetación web</t>
  </si>
  <si>
    <t>Diseñar la solución multimedial de acuerdo con el informe de análisis de la información recolectada - Comunicación visual</t>
  </si>
  <si>
    <t>Analizar la información recolectada para definir la tipología de proyecto multimedial - Análisis</t>
  </si>
  <si>
    <t>Promover la interacción idónea consigo mismo, con los demás y con la naturaleza en los contextos laboral y social - Comunicación</t>
  </si>
  <si>
    <t xml:space="preserve">Kenia Nayiver Lopez Ramirez </t>
  </si>
  <si>
    <t>2742733 C</t>
  </si>
  <si>
    <t>2901775 C</t>
  </si>
  <si>
    <t>2901771 C</t>
  </si>
  <si>
    <t>LUNES</t>
  </si>
  <si>
    <t>MARTES</t>
  </si>
  <si>
    <t>MIÉRCOLES</t>
  </si>
  <si>
    <t>JUEVES</t>
  </si>
  <si>
    <t>VIERNES</t>
  </si>
  <si>
    <t>SÁBADO</t>
  </si>
  <si>
    <t>Etiquetas de fila</t>
  </si>
  <si>
    <t>CARLOS ALBERTO MONTOYA CANO</t>
  </si>
  <si>
    <t>CLAUDIA MARÍA LUJÁN VILLEGAS</t>
  </si>
  <si>
    <t>DAISSY MARCELA MORENO GONZÁLEZ</t>
  </si>
  <si>
    <t>DANIEL DAVID BENAVIDES SÁNCHEZ</t>
  </si>
  <si>
    <t>DORIS ELENA MONSALVE SOSSA</t>
  </si>
  <si>
    <t>EDGARDO ENRIQUE MONTANO LÓPEZ</t>
  </si>
  <si>
    <t>EDICCSON MANUEL QUIROZ HOYOS</t>
  </si>
  <si>
    <t>LILIANA MARÍA GALEANO ZEA</t>
  </si>
  <si>
    <t>NEWTON WILLARD POMARE GRINARD</t>
  </si>
  <si>
    <t>WILSON FREDY LÓPEZ GÓMEZ</t>
  </si>
  <si>
    <t>Total general</t>
  </si>
  <si>
    <t>Suma de HORAS SEMANAL</t>
  </si>
  <si>
    <t>Recuento distinto de FICHA</t>
  </si>
  <si>
    <t>NUEVO INSTRUCTOR CULTURA FÍSICA</t>
  </si>
  <si>
    <t>NUEVO INGLÉS</t>
  </si>
  <si>
    <t>NUEVO DERECHOS FUNDAMENTAL</t>
  </si>
  <si>
    <t>2901664 C</t>
  </si>
  <si>
    <t>2875444 A</t>
  </si>
  <si>
    <t>2742580 C</t>
  </si>
  <si>
    <t>TEC303</t>
  </si>
  <si>
    <t>2875586 A</t>
  </si>
  <si>
    <t>WHITNEY LÓPEZ RAMÍREZ</t>
  </si>
  <si>
    <t>6-7S</t>
  </si>
  <si>
    <t>7-8S</t>
  </si>
  <si>
    <t>14-15S</t>
  </si>
  <si>
    <t>15-16S</t>
  </si>
  <si>
    <t>16-17S</t>
  </si>
  <si>
    <t>17-18S</t>
  </si>
  <si>
    <t>18-19S</t>
  </si>
  <si>
    <t>19-20S</t>
  </si>
  <si>
    <t>20-21S</t>
  </si>
  <si>
    <t>21-22S</t>
  </si>
  <si>
    <t>GPPMI IDENTIFICACIÓN DEL PROCESO GRÁFICO EN CONDICIONES DE SEGURIDAD CALIDAD Y PRODUCTIVIDAD - FLUJO DE TRABAJO</t>
  </si>
  <si>
    <t>2903769 C</t>
  </si>
  <si>
    <t>JUAN MAURICIO CARMONA</t>
  </si>
  <si>
    <t>YORMAN ANDRÉS CALDERON YEPES</t>
  </si>
  <si>
    <t>ALFONSO JOSÉ PATERNINA</t>
  </si>
  <si>
    <t>YOIMER STANLEY MOSQUERA LUNA</t>
  </si>
  <si>
    <t>JANER ALFONSO PAREJA GUTIERREZ</t>
  </si>
  <si>
    <t>MARTA LUCIA ISAZA SUAREZ</t>
  </si>
  <si>
    <t>TRIMESTRE_ACADÉMICO</t>
  </si>
  <si>
    <t>NOMBRE_COMPETENCIA</t>
  </si>
  <si>
    <t>HORAS_SEMANAL</t>
  </si>
  <si>
    <t>NOMBRE DE LA COMPETENCIA 2</t>
  </si>
  <si>
    <t>HORAS POR TRIMESTRE</t>
  </si>
  <si>
    <t>Cristian Tejada</t>
  </si>
  <si>
    <t>Kelly Páez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</si>
</sst>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36"/>
      <color theme="0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 applyAlignment="1">
      <alignment horizontal="center" vertical="center"/>
    </xf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9">
    <dxf>
      <font>
        <color theme="0"/>
      </font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Table" Target="pivotTables/pivotTable2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pivotTable" Target="pivotTables/pivotTable1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microsoft.com/office/2007/relationships/slicerCache" Target="slicerCaches/slicerCache3.xml"/><Relationship Id="rId5" Type="http://schemas.openxmlformats.org/officeDocument/2006/relationships/pivotCacheDefinition" Target="pivotCache/pivotCacheDefinition3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pivotCacheDefinition" Target="pivotCache/pivotCacheDefinition2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78"/>
              <c:pt idx="0">
                <c:v>NUEVO ÉTICA</c:v>
              </c:pt>
              <c:pt idx="1">
                <c:v>Lizeth Yuliana Arboleda</c:v>
              </c:pt>
              <c:pt idx="2">
                <c:v>Rubiela Isabel Beleño Ramos</c:v>
              </c:pt>
              <c:pt idx="3">
                <c:v>IVÁN DARÍO SALAMANCA CASTRO</c:v>
              </c:pt>
              <c:pt idx="4">
                <c:v>FERNANDO LEÓN CARDONA OTALVARO</c:v>
              </c:pt>
              <c:pt idx="5">
                <c:v>Andrés Felipe Sanchez Ortiz</c:v>
              </c:pt>
              <c:pt idx="6">
                <c:v>David Londoño Ramirez</c:v>
              </c:pt>
              <c:pt idx="7">
                <c:v>Diana María Montoya Pareja</c:v>
              </c:pt>
              <c:pt idx="8">
                <c:v>NUEVO INGLÉS</c:v>
              </c:pt>
              <c:pt idx="9">
                <c:v>DIEGO ALBERTO LOPEZ ZAPATA</c:v>
              </c:pt>
              <c:pt idx="10">
                <c:v>LEONARDO ALBERTO MARTINEZ FONTALVO</c:v>
              </c:pt>
              <c:pt idx="11">
                <c:v>WHITNEY LÓPEZ RAMÍREZ</c:v>
              </c:pt>
              <c:pt idx="12">
                <c:v>Ana María Cataño Ospina</c:v>
              </c:pt>
              <c:pt idx="13">
                <c:v>MARTA ESTER GOMEZ ADASME</c:v>
              </c:pt>
              <c:pt idx="14">
                <c:v>Astrid Yulieth Guzmán Burbano</c:v>
              </c:pt>
              <c:pt idx="15">
                <c:v>JAIME HUMBERTO FONSECA ESPINAL</c:v>
              </c:pt>
              <c:pt idx="16">
                <c:v>FREDDY ALEXANDER RAMIREZ RIVERA</c:v>
              </c:pt>
              <c:pt idx="17">
                <c:v>CARLOS DANIEL GOMEZ DAZA</c:v>
              </c:pt>
              <c:pt idx="18">
                <c:v>ALBER DARIO ARANGO</c:v>
              </c:pt>
              <c:pt idx="19">
                <c:v>JAIRO ELIECER QUINTERO LEMOS</c:v>
              </c:pt>
              <c:pt idx="20">
                <c:v>MAGNOLIA DE LA CRUZ BARAJAS GIRALDO</c:v>
              </c:pt>
              <c:pt idx="21">
                <c:v>KENIA NAYIVER LOPEZ RAMIREZ</c:v>
              </c:pt>
              <c:pt idx="22">
                <c:v>OLGA BIVIANA  RAMIREZ GOMEZ</c:v>
              </c:pt>
              <c:pt idx="23">
                <c:v>ISABEL CRISTINA JARAMILLO PEREZ</c:v>
              </c:pt>
              <c:pt idx="24">
                <c:v>BERNARDO ZAPATA BAENA</c:v>
              </c:pt>
              <c:pt idx="25">
                <c:v>YEISON BARRIOS FUNIELES</c:v>
              </c:pt>
              <c:pt idx="26">
                <c:v>MARIA ANGELA MONTOYA ESTACIO</c:v>
              </c:pt>
              <c:pt idx="27">
                <c:v>JOHN JAIRO RIVERA NOREÑA</c:v>
              </c:pt>
              <c:pt idx="28">
                <c:v>KAREN MARGARITA  HERNANDEZ VELASCO</c:v>
              </c:pt>
              <c:pt idx="29">
                <c:v>LEONARDO TAMAYO MEJIA</c:v>
              </c:pt>
              <c:pt idx="30">
                <c:v>RODRIGO JESUS  EBRAT CARR</c:v>
              </c:pt>
              <c:pt idx="31">
                <c:v>NUEVO DERECHOS FUNDAMENTAL</c:v>
              </c:pt>
              <c:pt idx="32">
                <c:v>DIEGO ALEJANDRO MORENO VELASQUEZ</c:v>
              </c:pt>
              <c:pt idx="33">
                <c:v>IVAN ALEJANDRO ARIAS GOMEZ</c:v>
              </c:pt>
              <c:pt idx="34">
                <c:v>HERNÁN FRANCISCO VILLAR VEGA</c:v>
              </c:pt>
              <c:pt idx="35">
                <c:v>ANDRES MAURICIO ORTIZ MORALES</c:v>
              </c:pt>
              <c:pt idx="36">
                <c:v>WILLIAM FERNANDO BETANCUR GALEANO</c:v>
              </c:pt>
              <c:pt idx="37">
                <c:v>WILSON FREDY LÓPEZ GÓMEZ</c:v>
              </c:pt>
              <c:pt idx="38">
                <c:v>MIGUEL ÁNGEL ORTEGA MACÍAS</c:v>
              </c:pt>
              <c:pt idx="39">
                <c:v>LUIS ALFONSO ARROYAVE ZULUAGA</c:v>
              </c:pt>
              <c:pt idx="40">
                <c:v>DIEGO FERNANDO GUILOMBO VALDES</c:v>
              </c:pt>
              <c:pt idx="41">
                <c:v>LUÍS FERNANDO ARANGO MARÍN</c:v>
              </c:pt>
              <c:pt idx="42">
                <c:v>RENATO CABALLERO ARBOLEDA</c:v>
              </c:pt>
              <c:pt idx="43">
                <c:v>JARDY GREGORIO IGLESIAS GARCÍA</c:v>
              </c:pt>
              <c:pt idx="44">
                <c:v>VÍCTOR ENRIQUE GARCÍA MOLINA</c:v>
              </c:pt>
              <c:pt idx="45">
                <c:v>MALCON PAUL ARGUMERO CORTÉS</c:v>
              </c:pt>
              <c:pt idx="46">
                <c:v>ERIKA GUTIERREZ PULGARIN</c:v>
              </c:pt>
              <c:pt idx="47">
                <c:v>YURANI GALLEGO CARDONA</c:v>
              </c:pt>
              <c:pt idx="48">
                <c:v>CARLOS ALBERTO MONTOYA CANO</c:v>
              </c:pt>
              <c:pt idx="49">
                <c:v>EDICCSON MANUEL QUIROZ HOYOS</c:v>
              </c:pt>
              <c:pt idx="50">
                <c:v>JOHN FREDY SADDER RAMÍREZ  </c:v>
              </c:pt>
              <c:pt idx="51">
                <c:v>DANIEL DAVID BENAVIDES SÁNCHEZ</c:v>
              </c:pt>
              <c:pt idx="52">
                <c:v>NUEVO 1 ADSO</c:v>
              </c:pt>
              <c:pt idx="53">
                <c:v>Dorian Sully Múnera Rúa</c:v>
              </c:pt>
              <c:pt idx="54">
                <c:v>DORIS ELENA MONSALVE SOSSA</c:v>
              </c:pt>
              <c:pt idx="55">
                <c:v>DANIEL ANDRÉS FORERO</c:v>
              </c:pt>
              <c:pt idx="56">
                <c:v>ALVARO PEREZ NIÑO</c:v>
              </c:pt>
              <c:pt idx="57">
                <c:v>EDGARDO ENRIQUE MONTANO LÓPEZ</c:v>
              </c:pt>
              <c:pt idx="58">
                <c:v>OLIVIA MARCELA ORREGO PALACIOS</c:v>
              </c:pt>
              <c:pt idx="59">
                <c:v>JOHN JAIRO RAMÍREZ MAYA</c:v>
              </c:pt>
              <c:pt idx="60">
                <c:v>ELVIS ARAMIS MESA RESTREPO</c:v>
              </c:pt>
              <c:pt idx="61">
                <c:v>JHON FREDY GALLEGO RODRIGUEZ</c:v>
              </c:pt>
              <c:pt idx="62">
                <c:v>JAIRO AUGUSTO ARBOLEDA LONDOÑO</c:v>
              </c:pt>
              <c:pt idx="63">
                <c:v>NUEVO 2 ADSO</c:v>
              </c:pt>
              <c:pt idx="64">
                <c:v>NEWTON WILLARD POMARE GRINARD</c:v>
              </c:pt>
              <c:pt idx="65">
                <c:v>JUAN GUILLERMO  GALLEGO RAVE</c:v>
              </c:pt>
              <c:pt idx="66">
                <c:v>LILIANA MARÍA GALEANO ZEA</c:v>
              </c:pt>
              <c:pt idx="67">
                <c:v>CRISTIAN ERNESTO TRUJILLO ORTIZ</c:v>
              </c:pt>
              <c:pt idx="68">
                <c:v>YARITZA PAOLA ESQUIVEL SOLÓRZANO</c:v>
              </c:pt>
              <c:pt idx="69">
                <c:v>LUIS ANGEL CORDOBA MARMOLEJO</c:v>
              </c:pt>
              <c:pt idx="70">
                <c:v>AISCARDO DE JESUS MOSQUERA RENTERIA</c:v>
              </c:pt>
              <c:pt idx="71">
                <c:v>ZAIRA ESTER DÍAZ  PEREIRA</c:v>
              </c:pt>
              <c:pt idx="72">
                <c:v>ALVARO ENRIQUE SANCHEZ PULIDO</c:v>
              </c:pt>
              <c:pt idx="73">
                <c:v>ANDRÉS FELIPE AGUDELO GONZÁLEZ</c:v>
              </c:pt>
              <c:pt idx="74">
                <c:v>CLAUDIA MARÍA LUJÁN VILLEGAS</c:v>
              </c:pt>
              <c:pt idx="75">
                <c:v>DAISSY MARCELA MORENO GONZÁLEZ</c:v>
              </c:pt>
              <c:pt idx="76">
                <c:v>NUEVO INSTRUCTOR CULTURA FÍSICA</c:v>
              </c:pt>
              <c:pt idx="77">
                <c:v>JENNIFER ANDREA LONDOÑO GALLEGO</c:v>
              </c:pt>
            </c:strLit>
          </c:cat>
          <c:val>
            <c:numLit>
              <c:formatCode>General</c:formatCode>
              <c:ptCount val="78"/>
              <c:pt idx="0">
                <c:v>38</c:v>
              </c:pt>
              <c:pt idx="1">
                <c:v>38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34</c:v>
              </c:pt>
              <c:pt idx="6">
                <c:v>34</c:v>
              </c:pt>
              <c:pt idx="7">
                <c:v>32</c:v>
              </c:pt>
              <c:pt idx="8">
                <c:v>32</c:v>
              </c:pt>
              <c:pt idx="9">
                <c:v>31</c:v>
              </c:pt>
              <c:pt idx="10">
                <c:v>30</c:v>
              </c:pt>
              <c:pt idx="11">
                <c:v>30</c:v>
              </c:pt>
              <c:pt idx="12">
                <c:v>30</c:v>
              </c:pt>
              <c:pt idx="13">
                <c:v>30</c:v>
              </c:pt>
              <c:pt idx="14">
                <c:v>30</c:v>
              </c:pt>
              <c:pt idx="15">
                <c:v>30</c:v>
              </c:pt>
              <c:pt idx="16">
                <c:v>30</c:v>
              </c:pt>
              <c:pt idx="17">
                <c:v>30</c:v>
              </c:pt>
              <c:pt idx="18">
                <c:v>30</c:v>
              </c:pt>
              <c:pt idx="19">
                <c:v>30</c:v>
              </c:pt>
              <c:pt idx="20">
                <c:v>28</c:v>
              </c:pt>
              <c:pt idx="21">
                <c:v>28</c:v>
              </c:pt>
              <c:pt idx="22">
                <c:v>28</c:v>
              </c:pt>
              <c:pt idx="23">
                <c:v>28</c:v>
              </c:pt>
              <c:pt idx="24">
                <c:v>28</c:v>
              </c:pt>
              <c:pt idx="25">
                <c:v>28</c:v>
              </c:pt>
              <c:pt idx="26">
                <c:v>28</c:v>
              </c:pt>
              <c:pt idx="27">
                <c:v>28</c:v>
              </c:pt>
              <c:pt idx="28">
                <c:v>28</c:v>
              </c:pt>
              <c:pt idx="29">
                <c:v>28</c:v>
              </c:pt>
              <c:pt idx="30">
                <c:v>26</c:v>
              </c:pt>
              <c:pt idx="31">
                <c:v>26</c:v>
              </c:pt>
              <c:pt idx="32">
                <c:v>26</c:v>
              </c:pt>
              <c:pt idx="33">
                <c:v>26</c:v>
              </c:pt>
              <c:pt idx="34">
                <c:v>26</c:v>
              </c:pt>
              <c:pt idx="35">
                <c:v>26</c:v>
              </c:pt>
              <c:pt idx="36">
                <c:v>26</c:v>
              </c:pt>
              <c:pt idx="37">
                <c:v>26</c:v>
              </c:pt>
              <c:pt idx="38">
                <c:v>26</c:v>
              </c:pt>
              <c:pt idx="39">
                <c:v>26</c:v>
              </c:pt>
              <c:pt idx="40">
                <c:v>26</c:v>
              </c:pt>
              <c:pt idx="41">
                <c:v>26</c:v>
              </c:pt>
              <c:pt idx="42">
                <c:v>26</c:v>
              </c:pt>
              <c:pt idx="43">
                <c:v>26</c:v>
              </c:pt>
              <c:pt idx="44">
                <c:v>26</c:v>
              </c:pt>
              <c:pt idx="45">
                <c:v>26</c:v>
              </c:pt>
              <c:pt idx="46">
                <c:v>26</c:v>
              </c:pt>
              <c:pt idx="47">
                <c:v>26</c:v>
              </c:pt>
              <c:pt idx="48">
                <c:v>26</c:v>
              </c:pt>
              <c:pt idx="49">
                <c:v>25</c:v>
              </c:pt>
              <c:pt idx="50">
                <c:v>24</c:v>
              </c:pt>
              <c:pt idx="51">
                <c:v>24</c:v>
              </c:pt>
              <c:pt idx="52">
                <c:v>24</c:v>
              </c:pt>
              <c:pt idx="53">
                <c:v>24</c:v>
              </c:pt>
              <c:pt idx="54">
                <c:v>24</c:v>
              </c:pt>
              <c:pt idx="55">
                <c:v>24</c:v>
              </c:pt>
              <c:pt idx="56">
                <c:v>24</c:v>
              </c:pt>
              <c:pt idx="57">
                <c:v>24</c:v>
              </c:pt>
              <c:pt idx="58">
                <c:v>24</c:v>
              </c:pt>
              <c:pt idx="59">
                <c:v>24</c:v>
              </c:pt>
              <c:pt idx="60">
                <c:v>24</c:v>
              </c:pt>
              <c:pt idx="61">
                <c:v>24</c:v>
              </c:pt>
              <c:pt idx="62">
                <c:v>23</c:v>
              </c:pt>
              <c:pt idx="63">
                <c:v>23</c:v>
              </c:pt>
              <c:pt idx="64">
                <c:v>22</c:v>
              </c:pt>
              <c:pt idx="65">
                <c:v>22</c:v>
              </c:pt>
              <c:pt idx="66">
                <c:v>22</c:v>
              </c:pt>
              <c:pt idx="67">
                <c:v>22</c:v>
              </c:pt>
              <c:pt idx="68">
                <c:v>20</c:v>
              </c:pt>
              <c:pt idx="69">
                <c:v>20</c:v>
              </c:pt>
              <c:pt idx="70">
                <c:v>20</c:v>
              </c:pt>
              <c:pt idx="71">
                <c:v>18</c:v>
              </c:pt>
              <c:pt idx="72">
                <c:v>18</c:v>
              </c:pt>
              <c:pt idx="73">
                <c:v>18</c:v>
              </c:pt>
              <c:pt idx="74">
                <c:v>18</c:v>
              </c:pt>
              <c:pt idx="75">
                <c:v>14</c:v>
              </c:pt>
              <c:pt idx="76">
                <c:v>12</c:v>
              </c:pt>
              <c:pt idx="77">
                <c:v>12</c:v>
              </c:pt>
            </c:numLit>
          </c:val>
          <c:extLst>
            <c:ext xmlns:c16="http://schemas.microsoft.com/office/drawing/2014/chart" uri="{C3380CC4-5D6E-409C-BE32-E72D297353CC}">
              <c16:uniqueId val="{00000000-F551-4BF4-8711-64CCDAD6C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7078032"/>
        <c:axId val="533591440"/>
      </c:barChart>
      <c:catAx>
        <c:axId val="12670780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3359144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53359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267078032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extLst>
    <c:ext xmlns:c15="http://schemas.microsoft.com/office/drawing/2012/chart" uri="{723BEF56-08C2-4564-9609-F4CBC75E7E54}">
      <c15:pivotSource>
        <c15:name>[1-2024.xlsx]PivotChartTable1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3</c:v>
              </c:pt>
              <c:pt idx="2">
                <c:v>3</c:v>
              </c:pt>
              <c:pt idx="4">
                <c:v>1</c:v>
              </c:pt>
              <c:pt idx="7">
                <c:v>2</c:v>
              </c:pt>
              <c:pt idx="8">
                <c:v>3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F260-4633-A3F8-399F353B2680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5</c:v>
              </c:pt>
              <c:pt idx="2">
                <c:v>1</c:v>
              </c:pt>
              <c:pt idx="8">
                <c:v>1</c:v>
              </c:pt>
              <c:pt idx="9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1-9B1D-4181-9916-E8629A744106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1">
                <c:v>1</c:v>
              </c:pt>
              <c:pt idx="3">
                <c:v>1</c:v>
              </c:pt>
              <c:pt idx="5">
                <c:v>1</c:v>
              </c:pt>
              <c:pt idx="6">
                <c:v>1</c:v>
              </c:pt>
              <c:pt idx="7">
                <c:v>2</c:v>
              </c:pt>
              <c:pt idx="8">
                <c:v>5</c:v>
              </c:pt>
              <c:pt idx="14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2-9B1D-4181-9916-E8629A744106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2</c:v>
              </c:pt>
              <c:pt idx="1">
                <c:v>1</c:v>
              </c:pt>
              <c:pt idx="2">
                <c:v>2</c:v>
              </c:pt>
              <c:pt idx="1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3-9B1D-4181-9916-E8629A744106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4</c:v>
              </c:pt>
              <c:pt idx="2">
                <c:v>2</c:v>
              </c:pt>
              <c:pt idx="12">
                <c:v>2</c:v>
              </c:pt>
              <c:pt idx="13">
                <c:v>1</c:v>
              </c:pt>
              <c:pt idx="14">
                <c:v>2</c:v>
              </c:pt>
              <c:pt idx="15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4-9B1D-4181-9916-E8629A744106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2</c:v>
              </c:pt>
              <c:pt idx="2">
                <c:v>1</c:v>
              </c:pt>
              <c:pt idx="11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9B1D-4181-9916-E8629A744106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16"/>
              <c:pt idx="0">
                <c:v>ADSO</c:v>
              </c:pt>
              <c:pt idx="1">
                <c:v>INT CONT DIGITALES</c:v>
              </c:pt>
              <c:pt idx="2">
                <c:v>MULTIMEDIA</c:v>
              </c:pt>
              <c:pt idx="3">
                <c:v>TÉC. DES. EFECTOS VISUALES</c:v>
              </c:pt>
              <c:pt idx="4">
                <c:v>TEC. ELABORACIÓN AUDIOVISUALES</c:v>
              </c:pt>
              <c:pt idx="5">
                <c:v>TEC. IMP. OFFSET</c:v>
              </c:pt>
              <c:pt idx="6">
                <c:v>TEC. MANTENIM</c:v>
              </c:pt>
              <c:pt idx="7">
                <c:v>TEC. PROGRAMACIÓN</c:v>
              </c:pt>
              <c:pt idx="8">
                <c:v>TEC. SISTEMAS</c:v>
              </c:pt>
              <c:pt idx="9">
                <c:v>TECNO. ANIMACIÓN 3D</c:v>
              </c:pt>
              <c:pt idx="10">
                <c:v>TECNO. ANIMACIÓN. DIGITAL</c:v>
              </c:pt>
              <c:pt idx="11">
                <c:v>TECNO. DESAR. MEDIOS</c:v>
              </c:pt>
              <c:pt idx="12">
                <c:v>TECNO. PREPRENSA</c:v>
              </c:pt>
              <c:pt idx="13">
                <c:v>TECNO. PRODUCCIÓN MEDIOS</c:v>
              </c:pt>
              <c:pt idx="14">
                <c:v>TGO. GESTIÓN</c:v>
              </c:pt>
              <c:pt idx="15">
                <c:v>TGO. IMPLEMENTACIÓN</c:v>
              </c:pt>
            </c:strLit>
          </c:cat>
          <c:val>
            <c:numLit>
              <c:formatCode>General</c:formatCode>
              <c:ptCount val="16"/>
              <c:pt idx="0">
                <c:v>4</c:v>
              </c:pt>
              <c:pt idx="9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6-9B1D-4181-9916-E8629A744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398640"/>
        <c:axId val="1835362880"/>
      </c:barChart>
      <c:catAx>
        <c:axId val="10893986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35362880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83536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9398640"/>
        <c:crosses val="autoZero"/>
        <c:crossBetween val="between"/>
        <c:extLst>
          <c:ext xmlns:c15="http://schemas.microsoft.com/office/drawing/2012/chart" uri="{F40574EE-89B7-4290-83BB-5DA773EAF853}">
            <c15:numFmt c:formatCode="General" c:sourceLinked="1"/>
          </c:ext>
        </c:extLst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extLst>
    <c:ext xmlns:c15="http://schemas.microsoft.com/office/drawing/2012/chart" uri="{723BEF56-08C2-4564-9609-F4CBC75E7E54}">
      <c15:pivotSource>
        <c15:name>[1-2024.xlsx]PivotChartTable2</c15:name>
        <c15:fmtId val="0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85724</xdr:colOff>
      <xdr:row>0</xdr:row>
      <xdr:rowOff>47625</xdr:rowOff>
    </xdr:from>
    <xdr:to>
      <xdr:col>4</xdr:col>
      <xdr:colOff>304800</xdr:colOff>
      <xdr:row>0</xdr:row>
      <xdr:rowOff>1476375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6-7L">
              <a:extLst>
                <a:ext uri="{FF2B5EF4-FFF2-40B4-BE49-F238E27FC236}">
                  <a16:creationId xmlns:a16="http://schemas.microsoft.com/office/drawing/2014/main" id="{BF07B12F-748D-720C-80F2-C37F94DAE0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6-7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724" y="47625"/>
              <a:ext cx="9096376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4</xdr:col>
      <xdr:colOff>371474</xdr:colOff>
      <xdr:row>0</xdr:row>
      <xdr:rowOff>38100</xdr:rowOff>
    </xdr:from>
    <xdr:to>
      <xdr:col>11</xdr:col>
      <xdr:colOff>180974</xdr:colOff>
      <xdr:row>0</xdr:row>
      <xdr:rowOff>1476375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13-14L">
              <a:extLst>
                <a:ext uri="{FF2B5EF4-FFF2-40B4-BE49-F238E27FC236}">
                  <a16:creationId xmlns:a16="http://schemas.microsoft.com/office/drawing/2014/main" id="{5D813B6B-5772-FC71-0848-D21B5EA3E5E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3-14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48774" y="38100"/>
              <a:ext cx="9763125" cy="14382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11</xdr:col>
      <xdr:colOff>228600</xdr:colOff>
      <xdr:row>0</xdr:row>
      <xdr:rowOff>28576</xdr:rowOff>
    </xdr:from>
    <xdr:to>
      <xdr:col>13</xdr:col>
      <xdr:colOff>2600325</xdr:colOff>
      <xdr:row>0</xdr:row>
      <xdr:rowOff>1457326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19-20L">
              <a:extLst>
                <a:ext uri="{FF2B5EF4-FFF2-40B4-BE49-F238E27FC236}">
                  <a16:creationId xmlns:a16="http://schemas.microsoft.com/office/drawing/2014/main" id="{2CA9BEEC-27CF-5563-0680-1039799BBE7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19-20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9525" y="28576"/>
              <a:ext cx="3476625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190498</xdr:colOff>
      <xdr:row>2</xdr:row>
      <xdr:rowOff>14287</xdr:rowOff>
    </xdr:from>
    <xdr:to>
      <xdr:col>20</xdr:col>
      <xdr:colOff>342900</xdr:colOff>
      <xdr:row>26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0E39FAD-BCA7-B4A6-532B-4E4D14F63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533398</xdr:colOff>
      <xdr:row>49</xdr:row>
      <xdr:rowOff>109536</xdr:rowOff>
    </xdr:from>
    <xdr:to>
      <xdr:col>13</xdr:col>
      <xdr:colOff>523875</xdr:colOff>
      <xdr:row>74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95DD4F0-C439-9B83-1950-70AE852C10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43.618593634259" backgroundQuery="1" createdVersion="8" refreshedVersion="8" minRefreshableVersion="3" recordCount="0" supportSubquery="1" supportAdvancedDrill="1" xr:uid="{55EB3C2D-A04C-4EB1-AD1F-E5A0535A45EE}">
  <cacheSource type="external" connectionId="6"/>
  <cacheFields count="2">
    <cacheField name="[PROGRAMACIONES_PARCIALES].[FORMACIÓN].[FORMACIÓN]" caption="FORMACIÓN" numFmtId="0" hierarchy="2" level="1">
      <sharedItems count="16">
        <s v="ADSO"/>
        <s v="INT CONT DIGITALES"/>
        <s v="MULTIMEDIA"/>
        <s v="TÉC. DES. EFECTOS VISUALES"/>
        <s v="TEC. ELABORACIÓN AUDIOVISUALES"/>
        <s v="TEC. IMP. OFFSET"/>
        <s v="TEC. MANTENIM"/>
        <s v="TEC. PROGRAMACIÓN"/>
        <s v="TEC. SISTEMAS"/>
        <s v="TECNO. ANIMACIÓN 3D"/>
        <s v="TECNO. ANIMACIÓN. DIGITAL"/>
        <s v="TECNO. DESAR. MEDIOS"/>
        <s v="TECNO. PREPRENSA"/>
        <s v="TECNO. PRODUCCIÓN MEDIOS"/>
        <s v="TGO. GESTIÓN"/>
        <s v="TGO. IMPLEMENTACIÓN"/>
      </sharedItems>
    </cacheField>
    <cacheField name="[Measures].[Recuento distinto de FICHA]" caption="Recuento distinto de FICHA" numFmtId="0" hierarchy="117" level="32767"/>
  </cacheFields>
  <cacheHierarchies count="120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0" memberValueDatatype="130" unbalanced="0"/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7S]" caption="6-7S" attribute="1" defaultMemberUniqueName="[PROGRAMACIONES_PARCIALES].[6-7S].[All]" allUniqueName="[PROGRAMACIONES_PARCIALES].[6-7S].[All]" dimensionUniqueName="[PROGRAMACIONES_PARCIALES]" displayFolder="" count="0" memberValueDatatype="130" unbalanced="0"/>
    <cacheHierarchy uniqueName="[PROGRAMACIONES_PARCIALES].[7-8S]" caption="7-8S" attribute="1" defaultMemberUniqueName="[PROGRAMACIONES_PARCIALES].[7-8S].[All]" allUniqueName="[PROGRAMACIONES_PARCIALES].[7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PROGRAMACIONES_PARCIALES].[14-15S]" caption="14-15S" attribute="1" defaultMemberUniqueName="[PROGRAMACIONES_PARCIALES].[14-15S].[All]" allUniqueName="[PROGRAMACIONES_PARCIALES].[14-15S].[All]" dimensionUniqueName="[PROGRAMACIONES_PARCIALES]" displayFolder="" count="0" memberValueDatatype="130" unbalanced="0"/>
    <cacheHierarchy uniqueName="[PROGRAMACIONES_PARCIALES].[15-16S]" caption="15-16S" attribute="1" defaultMemberUniqueName="[PROGRAMACIONES_PARCIALES].[15-16S].[All]" allUniqueName="[PROGRAMACIONES_PARCIALES].[15-16S].[All]" dimensionUniqueName="[PROGRAMACIONES_PARCIALES]" displayFolder="" count="0" memberValueDatatype="130" unbalanced="0"/>
    <cacheHierarchy uniqueName="[PROGRAMACIONES_PARCIALES].[16-17S]" caption="16-17S" attribute="1" defaultMemberUniqueName="[PROGRAMACIONES_PARCIALES].[16-17S].[All]" allUniqueName="[PROGRAMACIONES_PARCIALES].[16-17S].[All]" dimensionUniqueName="[PROGRAMACIONES_PARCIALES]" displayFolder="" count="0" memberValueDatatype="130" unbalanced="0"/>
    <cacheHierarchy uniqueName="[PROGRAMACIONES_PARCIALES].[17-18S]" caption="17-18S" attribute="1" defaultMemberUniqueName="[PROGRAMACIONES_PARCIALES].[17-18S].[All]" allUniqueName="[PROGRAMACIONES_PARCIALES].[17-18S].[All]" dimensionUniqueName="[PROGRAMACIONES_PARCIALES]" displayFolder="" count="0" memberValueDatatype="130" unbalanced="0"/>
    <cacheHierarchy uniqueName="[PROGRAMACIONES_PARCIALES].[18-19S]" caption="18-19S" attribute="1" defaultMemberUniqueName="[PROGRAMACIONES_PARCIALES].[18-19S].[All]" allUniqueName="[PROGRAMACIONES_PARCIALES].[18-19S].[All]" dimensionUniqueName="[PROGRAMACIONES_PARCIALES]" displayFolder="" count="0" memberValueDatatype="130" unbalanced="0"/>
    <cacheHierarchy uniqueName="[PROGRAMACIONES_PARCIALES].[19-20S]" caption="19-20S" attribute="1" defaultMemberUniqueName="[PROGRAMACIONES_PARCIALES].[19-20S].[All]" allUniqueName="[PROGRAMACIONES_PARCIALES].[19-20S].[All]" dimensionUniqueName="[PROGRAMACIONES_PARCIALES]" displayFolder="" count="0" memberValueDatatype="130" unbalanced="0"/>
    <cacheHierarchy uniqueName="[PROGRAMACIONES_PARCIALES].[20-21S]" caption="20-21S" attribute="1" defaultMemberUniqueName="[PROGRAMACIONES_PARCIALES].[20-21S].[All]" allUniqueName="[PROGRAMACIONES_PARCIALES].[20-21S].[All]" dimensionUniqueName="[PROGRAMACIONES_PARCIALES]" displayFolder="" count="0" memberValueDatatype="130" unbalanced="0"/>
    <cacheHierarchy uniqueName="[PROGRAMACIONES_PARCIALES].[21-22S]" caption="21-22S" attribute="1" defaultMemberUniqueName="[PROGRAMACIONES_PARCIALES].[21-22S].[All]" allUniqueName="[PROGRAMACIONES_PARCIALES].[21-22S].[All]" dimensionUniqueName="[PROGRAMACIONES_PARCIALES]" displayFolder="" count="0" memberValueDatatype="13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43.618595370368" backgroundQuery="1" createdVersion="8" refreshedVersion="8" minRefreshableVersion="3" recordCount="0" supportSubquery="1" supportAdvancedDrill="1" xr:uid="{291DBBF2-63F2-4BC4-BA85-066F4DBB2AB6}">
  <cacheSource type="external" connectionId="6"/>
  <cacheFields count="2">
    <cacheField name="[PROGRAMACIONES_PARCIALES].[INSTRUCTOR].[INSTRUCTOR]" caption="INSTRUCTOR" numFmtId="0" hierarchy="13" level="1">
      <sharedItems count="78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ANDRES MAURICIO ORTIZ MORALES"/>
        <s v="Astrid Yulieth Guzmán Burbano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RIKA GUTIERREZ PULGARIN"/>
        <s v="FERNANDO LEÓN CARDONA OTALVARO"/>
        <s v="FREDDY ALEXANDER RAMIREZ RIVERA"/>
        <s v="HERNÁN FRANCISCO VILLAR VEGA"/>
        <s v="ISABEL CRISTINA JARAMILLO PEREZ"/>
        <s v="IVAN ALEJANDRO ARIAS GOMEZ"/>
        <s v="IVÁN DARÍO SALAMANCA CASTRO"/>
        <s v="JAIME HUMBERTO FONSECA ESPINAL"/>
        <s v="JAIRO AUGUSTO ARBOLEDA LONDOÑO"/>
        <s v="JAIRO ELIECER QUINTERO LEMOS"/>
        <s v="JARDY GREGORIO IGLESIAS GARCÍA"/>
        <s v="JENNIFER ANDREA LONDOÑO GALLEGO"/>
        <s v="JHON FREDY GALLEGO RODRIGUEZ"/>
        <s v="JOHN FREDY SADDER RAMÍREZ  "/>
        <s v="JOHN JAIRO RAMÍREZ MAYA"/>
        <s v="JOHN JAIRO RIVERA NOREÑA"/>
        <s v="JUAN GUILLERMO  GALLEGO RAVE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ÍS FERNANDO ARANGO MARÍN"/>
        <s v="MAGNOLIA DE LA CRUZ BARAJAS GIRALDO"/>
        <s v="MALCON PAUL ARGUMERO CORTÉS"/>
        <s v="MARIA ANGELA MONTOYA ESTACIO"/>
        <s v="MARTA ESTER GOMEZ ADASME"/>
        <s v="MIGUEL ÁNGEL ORTEGA MACÍAS"/>
        <s v="NEWTON WILLARD POMARE GRINARD"/>
        <s v="NUEVO 1 ADSO"/>
        <s v="NUEVO 2 ADSO"/>
        <s v="NUEVO DERECHOS FUNDAMENTAL"/>
        <s v="NUEVO ÉTICA"/>
        <s v="NUEVO INGLÉS"/>
        <s v="NUEVO INSTRUCTOR CULTURA FÍSICA"/>
        <s v="OLGA BIVIANA  RAMIREZ GOMEZ"/>
        <s v="OLIVIA MARCELA ORREGO PALACIOS"/>
        <s v="RENATO CABALLERO ARBOLEDA"/>
        <s v="RODRIGO JESUS  EBRAT CARR"/>
        <s v="Rubiela Isabel Beleño Ramos"/>
        <s v="VÍCTOR ENRIQUE GARCÍA MOLINA"/>
        <s v="WHITNEY LÓPEZ RAMÍREZ"/>
        <s v="WILLIAM FERNANDO BETANCUR GALEANO"/>
        <s v="WILSON FREDY LÓPEZ GÓMEZ"/>
        <s v="YARITZA PAOLA ESQUIVEL SOLÓRZANO"/>
        <s v="YEISON BARRIOS FUNIELES"/>
        <s v="YURANI GALLEGO CARDONA"/>
        <s v="ZAIRA ESTER DÍAZ  PEREIRA"/>
      </sharedItems>
    </cacheField>
    <cacheField name="[Measures].[Suma de HORAS SEMANAL]" caption="Suma de HORAS SEMANAL" numFmtId="0" hierarchy="115" level="32767"/>
  </cacheFields>
  <cacheHierarchies count="120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0" memberValueDatatype="130" unbalanced="0"/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7S]" caption="6-7S" attribute="1" defaultMemberUniqueName="[PROGRAMACIONES_PARCIALES].[6-7S].[All]" allUniqueName="[PROGRAMACIONES_PARCIALES].[6-7S].[All]" dimensionUniqueName="[PROGRAMACIONES_PARCIALES]" displayFolder="" count="0" memberValueDatatype="130" unbalanced="0"/>
    <cacheHierarchy uniqueName="[PROGRAMACIONES_PARCIALES].[7-8S]" caption="7-8S" attribute="1" defaultMemberUniqueName="[PROGRAMACIONES_PARCIALES].[7-8S].[All]" allUniqueName="[PROGRAMACIONES_PARCIALES].[7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PROGRAMACIONES_PARCIALES].[14-15S]" caption="14-15S" attribute="1" defaultMemberUniqueName="[PROGRAMACIONES_PARCIALES].[14-15S].[All]" allUniqueName="[PROGRAMACIONES_PARCIALES].[14-15S].[All]" dimensionUniqueName="[PROGRAMACIONES_PARCIALES]" displayFolder="" count="0" memberValueDatatype="130" unbalanced="0"/>
    <cacheHierarchy uniqueName="[PROGRAMACIONES_PARCIALES].[15-16S]" caption="15-16S" attribute="1" defaultMemberUniqueName="[PROGRAMACIONES_PARCIALES].[15-16S].[All]" allUniqueName="[PROGRAMACIONES_PARCIALES].[15-16S].[All]" dimensionUniqueName="[PROGRAMACIONES_PARCIALES]" displayFolder="" count="0" memberValueDatatype="130" unbalanced="0"/>
    <cacheHierarchy uniqueName="[PROGRAMACIONES_PARCIALES].[16-17S]" caption="16-17S" attribute="1" defaultMemberUniqueName="[PROGRAMACIONES_PARCIALES].[16-17S].[All]" allUniqueName="[PROGRAMACIONES_PARCIALES].[16-17S].[All]" dimensionUniqueName="[PROGRAMACIONES_PARCIALES]" displayFolder="" count="0" memberValueDatatype="130" unbalanced="0"/>
    <cacheHierarchy uniqueName="[PROGRAMACIONES_PARCIALES].[17-18S]" caption="17-18S" attribute="1" defaultMemberUniqueName="[PROGRAMACIONES_PARCIALES].[17-18S].[All]" allUniqueName="[PROGRAMACIONES_PARCIALES].[17-18S].[All]" dimensionUniqueName="[PROGRAMACIONES_PARCIALES]" displayFolder="" count="0" memberValueDatatype="130" unbalanced="0"/>
    <cacheHierarchy uniqueName="[PROGRAMACIONES_PARCIALES].[18-19S]" caption="18-19S" attribute="1" defaultMemberUniqueName="[PROGRAMACIONES_PARCIALES].[18-19S].[All]" allUniqueName="[PROGRAMACIONES_PARCIALES].[18-19S].[All]" dimensionUniqueName="[PROGRAMACIONES_PARCIALES]" displayFolder="" count="0" memberValueDatatype="130" unbalanced="0"/>
    <cacheHierarchy uniqueName="[PROGRAMACIONES_PARCIALES].[19-20S]" caption="19-20S" attribute="1" defaultMemberUniqueName="[PROGRAMACIONES_PARCIALES].[19-20S].[All]" allUniqueName="[PROGRAMACIONES_PARCIALES].[19-20S].[All]" dimensionUniqueName="[PROGRAMACIONES_PARCIALES]" displayFolder="" count="0" memberValueDatatype="130" unbalanced="0"/>
    <cacheHierarchy uniqueName="[PROGRAMACIONES_PARCIALES].[20-21S]" caption="20-21S" attribute="1" defaultMemberUniqueName="[PROGRAMACIONES_PARCIALES].[20-21S].[All]" allUniqueName="[PROGRAMACIONES_PARCIALES].[20-21S].[All]" dimensionUniqueName="[PROGRAMACIONES_PARCIALES]" displayFolder="" count="0" memberValueDatatype="130" unbalanced="0"/>
    <cacheHierarchy uniqueName="[PROGRAMACIONES_PARCIALES].[21-22S]" caption="21-22S" attribute="1" defaultMemberUniqueName="[PROGRAMACIONES_PARCIALES].[21-22S].[All]" allUniqueName="[PROGRAMACIONES_PARCIALES].[21-22S].[All]" dimensionUniqueName="[PROGRAMACIONES_PARCIALES]" displayFolder="" count="0" memberValueDatatype="13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43.618592245373" backgroundQuery="1" createdVersion="8" refreshedVersion="8" minRefreshableVersion="3" recordCount="0" supportSubquery="1" supportAdvancedDrill="1" xr:uid="{65EF2392-19FF-4EDB-856B-CF8C3120D8FC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2">
    <cacheField name="[PROGRAMACIONES_PARCIALES].[INSTRUCTOR].[INSTRUCTOR]" caption="INSTRUCTOR" numFmtId="0" hierarchy="13" level="1">
      <sharedItems count="78">
        <s v="AISCARDO DE JESUS MOSQUERA RENTERIA"/>
        <s v="ALBER DARIO ARANGO"/>
        <s v="ALVARO ENRIQUE SANCHEZ PULIDO"/>
        <s v="ALVARO PEREZ NIÑO"/>
        <s v="Ana María Cataño Ospina"/>
        <s v="ANDRÉS FELIPE AGUDELO GONZÁLEZ"/>
        <s v="Andrés Felipe Sanchez Ortiz"/>
        <s v="ANDRES MAURICIO ORTIZ MORALES"/>
        <s v="Astrid Yulieth Guzmán Burbano"/>
        <s v="BERNARDO ZAPATA BAENA"/>
        <s v="CARLOS ALBERTO MONTOYA CANO"/>
        <s v="CARLOS DANIEL GOMEZ DAZA"/>
        <s v="CLAUDIA MARÍA LUJÁN VILLEGAS"/>
        <s v="CRISTIAN ERNESTO TRUJILLO ORTIZ"/>
        <s v="DAISSY MARCELA MORENO GONZÁLEZ"/>
        <s v="DANIEL ANDRÉS FORERO"/>
        <s v="DANIEL DAVID BENAVIDES SÁNCHEZ"/>
        <s v="David Londoño Ramirez"/>
        <s v="Diana María Montoya Pareja"/>
        <s v="DIEGO ALBERTO LOPEZ ZAPATA"/>
        <s v="DIEGO ALEJANDRO MORENO VELASQUEZ"/>
        <s v="DIEGO FERNANDO GUILOMBO VALDES"/>
        <s v="Dorian Sully Múnera Rúa"/>
        <s v="DORIS ELENA MONSALVE SOSSA"/>
        <s v="EDGARDO ENRIQUE MONTANO LÓPEZ"/>
        <s v="EDICCSON MANUEL QUIROZ HOYOS"/>
        <s v="ELVIS ARAMIS MESA RESTREPO"/>
        <s v="ERIKA GUTIERREZ PULGARIN"/>
        <s v="FERNANDO LEÓN CARDONA OTALVARO"/>
        <s v="FREDDY ALEXANDER RAMIREZ RIVERA"/>
        <s v="HERNÁN FRANCISCO VILLAR VEGA"/>
        <s v="ISABEL CRISTINA JARAMILLO PEREZ"/>
        <s v="IVAN ALEJANDRO ARIAS GOMEZ"/>
        <s v="IVÁN DARÍO SALAMANCA CASTRO"/>
        <s v="JAIME HUMBERTO FONSECA ESPINAL"/>
        <s v="JAIRO AUGUSTO ARBOLEDA LONDOÑO"/>
        <s v="JAIRO ELIECER QUINTERO LEMOS"/>
        <s v="JARDY GREGORIO IGLESIAS GARCÍA"/>
        <s v="JENNIFER ANDREA LONDOÑO GALLEGO"/>
        <s v="JHON FREDY GALLEGO RODRIGUEZ"/>
        <s v="JOHN FREDY SADDER RAMÍREZ  "/>
        <s v="JOHN JAIRO RAMÍREZ MAYA"/>
        <s v="JOHN JAIRO RIVERA NOREÑA"/>
        <s v="JUAN GUILLERMO  GALLEGO RAVE"/>
        <s v="KAREN MARGARITA  HERNANDEZ VELASCO"/>
        <s v="KENIA NAYIVER LOPEZ RAMIREZ"/>
        <s v="LEONARDO ALBERTO MARTINEZ FONTALVO"/>
        <s v="LEONARDO TAMAYO MEJIA"/>
        <s v="LILIANA MARÍA GALEANO ZEA"/>
        <s v="Lizeth Yuliana Arboleda"/>
        <s v="LUIS ALFONSO ARROYAVE ZULUAGA"/>
        <s v="LUIS ANGEL CORDOBA MARMOLEJO"/>
        <s v="LUÍS FERNANDO ARANGO MARÍN"/>
        <s v="MAGNOLIA DE LA CRUZ BARAJAS GIRALDO"/>
        <s v="MALCON PAUL ARGUMERO CORTÉS"/>
        <s v="MARIA ANGELA MONTOYA ESTACIO"/>
        <s v="MARTA ESTER GOMEZ ADASME"/>
        <s v="MIGUEL ÁNGEL ORTEGA MACÍAS"/>
        <s v="NEWTON WILLARD POMARE GRINARD"/>
        <s v="NUEVO 1 ADSO"/>
        <s v="NUEVO 2 ADSO"/>
        <s v="NUEVO DERECHOS FUNDAMENTAL"/>
        <s v="NUEVO ÉTICA"/>
        <s v="NUEVO INGLÉS"/>
        <s v="NUEVO INSTRUCTOR CULTURA FÍSICA"/>
        <s v="OLGA BIVIANA  RAMIREZ GOMEZ"/>
        <s v="OLIVIA MARCELA ORREGO PALACIOS"/>
        <s v="RENATO CABALLERO ARBOLEDA"/>
        <s v="RODRIGO JESUS  EBRAT CARR"/>
        <s v="Rubiela Isabel Beleño Ramos"/>
        <s v="VÍCTOR ENRIQUE GARCÍA MOLINA"/>
        <s v="WHITNEY LÓPEZ RAMÍREZ"/>
        <s v="WILLIAM FERNANDO BETANCUR GALEANO"/>
        <s v="WILSON FREDY LÓPEZ GÓMEZ"/>
        <s v="YARITZA PAOLA ESQUIVEL SOLÓRZANO"/>
        <s v="YEISON BARRIOS FUNIELES"/>
        <s v="YURANI GALLEGO CARDONA"/>
        <s v="ZAIRA ESTER DÍAZ  PEREIRA"/>
      </sharedItems>
    </cacheField>
    <cacheField name="[Measures].[Suma de HORAS SEMANAL]" caption="Suma de HORAS SEMANAL" numFmtId="0" hierarchy="115" level="32767"/>
  </cacheFields>
  <cacheHierarchies count="120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0" memberValueDatatype="130" unbalanced="0"/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0" memberValueDatatype="20" unbalanced="0"/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2" memberValueDatatype="130" unbalanced="0">
      <fieldsUsage count="2">
        <fieldUsage x="-1"/>
        <fieldUsage x="0"/>
      </fieldsUsage>
    </cacheHierarchy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7S]" caption="6-7S" attribute="1" defaultMemberUniqueName="[PROGRAMACIONES_PARCIALES].[6-7S].[All]" allUniqueName="[PROGRAMACIONES_PARCIALES].[6-7S].[All]" dimensionUniqueName="[PROGRAMACIONES_PARCIALES]" displayFolder="" count="0" memberValueDatatype="130" unbalanced="0"/>
    <cacheHierarchy uniqueName="[PROGRAMACIONES_PARCIALES].[7-8S]" caption="7-8S" attribute="1" defaultMemberUniqueName="[PROGRAMACIONES_PARCIALES].[7-8S].[All]" allUniqueName="[PROGRAMACIONES_PARCIALES].[7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PROGRAMACIONES_PARCIALES].[14-15S]" caption="14-15S" attribute="1" defaultMemberUniqueName="[PROGRAMACIONES_PARCIALES].[14-15S].[All]" allUniqueName="[PROGRAMACIONES_PARCIALES].[14-15S].[All]" dimensionUniqueName="[PROGRAMACIONES_PARCIALES]" displayFolder="" count="0" memberValueDatatype="130" unbalanced="0"/>
    <cacheHierarchy uniqueName="[PROGRAMACIONES_PARCIALES].[15-16S]" caption="15-16S" attribute="1" defaultMemberUniqueName="[PROGRAMACIONES_PARCIALES].[15-16S].[All]" allUniqueName="[PROGRAMACIONES_PARCIALES].[15-16S].[All]" dimensionUniqueName="[PROGRAMACIONES_PARCIALES]" displayFolder="" count="0" memberValueDatatype="130" unbalanced="0"/>
    <cacheHierarchy uniqueName="[PROGRAMACIONES_PARCIALES].[16-17S]" caption="16-17S" attribute="1" defaultMemberUniqueName="[PROGRAMACIONES_PARCIALES].[16-17S].[All]" allUniqueName="[PROGRAMACIONES_PARCIALES].[16-17S].[All]" dimensionUniqueName="[PROGRAMACIONES_PARCIALES]" displayFolder="" count="0" memberValueDatatype="130" unbalanced="0"/>
    <cacheHierarchy uniqueName="[PROGRAMACIONES_PARCIALES].[17-18S]" caption="17-18S" attribute="1" defaultMemberUniqueName="[PROGRAMACIONES_PARCIALES].[17-18S].[All]" allUniqueName="[PROGRAMACIONES_PARCIALES].[17-18S].[All]" dimensionUniqueName="[PROGRAMACIONES_PARCIALES]" displayFolder="" count="0" memberValueDatatype="130" unbalanced="0"/>
    <cacheHierarchy uniqueName="[PROGRAMACIONES_PARCIALES].[18-19S]" caption="18-19S" attribute="1" defaultMemberUniqueName="[PROGRAMACIONES_PARCIALES].[18-19S].[All]" allUniqueName="[PROGRAMACIONES_PARCIALES].[18-19S].[All]" dimensionUniqueName="[PROGRAMACIONES_PARCIALES]" displayFolder="" count="0" memberValueDatatype="130" unbalanced="0"/>
    <cacheHierarchy uniqueName="[PROGRAMACIONES_PARCIALES].[19-20S]" caption="19-20S" attribute="1" defaultMemberUniqueName="[PROGRAMACIONES_PARCIALES].[19-20S].[All]" allUniqueName="[PROGRAMACIONES_PARCIALES].[19-20S].[All]" dimensionUniqueName="[PROGRAMACIONES_PARCIALES]" displayFolder="" count="0" memberValueDatatype="130" unbalanced="0"/>
    <cacheHierarchy uniqueName="[PROGRAMACIONES_PARCIALES].[20-21S]" caption="20-21S" attribute="1" defaultMemberUniqueName="[PROGRAMACIONES_PARCIALES].[20-21S].[All]" allUniqueName="[PROGRAMACIONES_PARCIALES].[20-21S].[All]" dimensionUniqueName="[PROGRAMACIONES_PARCIALES]" displayFolder="" count="0" memberValueDatatype="130" unbalanced="0"/>
    <cacheHierarchy uniqueName="[PROGRAMACIONES_PARCIALES].[21-22S]" caption="21-22S" attribute="1" defaultMemberUniqueName="[PROGRAMACIONES_PARCIALES].[21-22S].[All]" allUniqueName="[PROGRAMACIONES_PARCIALES].[21-22S].[All]" dimensionUniqueName="[PROGRAMACIONES_PARCIALES]" displayFolder="" count="0" memberValueDatatype="13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531005254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 Jairo Castro Maldonado" refreshedDate="45343.619778587963" backgroundQuery="1" createdVersion="8" refreshedVersion="8" minRefreshableVersion="3" recordCount="0" supportSubquery="1" supportAdvancedDrill="1" xr:uid="{17029A42-69D3-48DF-8D1D-732A5CBAAA2C}">
  <cacheSource type="external" connectionId="6">
    <extLst>
      <ext xmlns:x14="http://schemas.microsoft.com/office/spreadsheetml/2009/9/main" uri="{F057638F-6D5F-4e77-A914-E7F072B9BCA8}">
        <x14:sourceConnection name="ThisWorkbookDataModel"/>
      </ext>
    </extLst>
  </cacheSource>
  <cacheFields count="3">
    <cacheField name="[PROGRAMACIONES_PARCIALES].[TRIMESTRE ACADÉMICO].[TRIMESTRE ACADÉMICO]" caption="TRIMESTRE ACADÉMICO" numFmtId="0" hierarchy="4" level="1">
      <sharedItems containsSemiMixedTypes="0" containsString="0" containsNumber="1" containsInteger="1" minValue="1" maxValue="7" count="7">
        <n v="1"/>
        <n v="2"/>
        <n v="3"/>
        <n v="4"/>
        <n v="5"/>
        <n v="6"/>
        <n v="7"/>
      </sharedItems>
      <extLst>
        <ext xmlns:x15="http://schemas.microsoft.com/office/spreadsheetml/2010/11/main" uri="{4F2E5C28-24EA-4eb8-9CBF-B6C8F9C3D259}">
          <x15:cachedUniqueNames>
            <x15:cachedUniqueName index="0" name="[PROGRAMACIONES_PARCIALES].[TRIMESTRE ACADÉMICO].&amp;[1]"/>
            <x15:cachedUniqueName index="1" name="[PROGRAMACIONES_PARCIALES].[TRIMESTRE ACADÉMICO].&amp;[2]"/>
            <x15:cachedUniqueName index="2" name="[PROGRAMACIONES_PARCIALES].[TRIMESTRE ACADÉMICO].&amp;[3]"/>
            <x15:cachedUniqueName index="3" name="[PROGRAMACIONES_PARCIALES].[TRIMESTRE ACADÉMICO].&amp;[4]"/>
            <x15:cachedUniqueName index="4" name="[PROGRAMACIONES_PARCIALES].[TRIMESTRE ACADÉMICO].&amp;[5]"/>
            <x15:cachedUniqueName index="5" name="[PROGRAMACIONES_PARCIALES].[TRIMESTRE ACADÉMICO].&amp;[6]"/>
            <x15:cachedUniqueName index="6" name="[PROGRAMACIONES_PARCIALES].[TRIMESTRE ACADÉMICO].&amp;[7]"/>
          </x15:cachedUniqueNames>
        </ext>
      </extLst>
    </cacheField>
    <cacheField name="[PROGRAMACIONES_PARCIALES].[FORMACIÓN].[FORMACIÓN]" caption="FORMACIÓN" numFmtId="0" hierarchy="2" level="1">
      <sharedItems count="16">
        <s v="ADSO"/>
        <s v="INT CONT DIGITALES"/>
        <s v="MULTIMEDIA"/>
        <s v="TÉC. DES. EFECTOS VISUALES"/>
        <s v="TEC. ELABORACIÓN AUDIOVISUALES"/>
        <s v="TEC. IMP. OFFSET"/>
        <s v="TEC. MANTENIM"/>
        <s v="TEC. PROGRAMACIÓN"/>
        <s v="TEC. SISTEMAS"/>
        <s v="TECNO. ANIMACIÓN 3D"/>
        <s v="TECNO. ANIMACIÓN. DIGITAL"/>
        <s v="TECNO. DESAR. MEDIOS"/>
        <s v="TECNO. PREPRENSA"/>
        <s v="TECNO. PRODUCCIÓN MEDIOS"/>
        <s v="TGO. GESTIÓN"/>
        <s v="TGO. IMPLEMENTACIÓN"/>
      </sharedItems>
    </cacheField>
    <cacheField name="[Measures].[Recuento distinto de FICHA]" caption="Recuento distinto de FICHA" numFmtId="0" hierarchy="117" level="32767"/>
  </cacheFields>
  <cacheHierarchies count="120">
    <cacheHierarchy uniqueName="[PROGRAMACIONES_PARCIALES].[Source.Name]" caption="Source.Name" attribute="1" defaultMemberUniqueName="[PROGRAMACIONES_PARCIALES].[Source.Name].[All]" allUniqueName="[PROGRAMACIONES_PARCIALES].[Source.Name].[All]" dimensionUniqueName="[PROGRAMACIONES_PARCIALES]" displayFolder="" count="0" memberValueDatatype="130" unbalanced="0"/>
    <cacheHierarchy uniqueName="[PROGRAMACIONES_PARCIALES].[FICHA]" caption="FICHA" attribute="1" defaultMemberUniqueName="[PROGRAMACIONES_PARCIALES].[FICHA].[All]" allUniqueName="[PROGRAMACIONES_PARCIALES].[FICHA].[All]" dimensionUniqueName="[PROGRAMACIONES_PARCIALES]" displayFolder="" count="0" memberValueDatatype="130" unbalanced="0"/>
    <cacheHierarchy uniqueName="[PROGRAMACIONES_PARCIALES].[FORMACIÓN]" caption="FORMACIÓN" attribute="1" defaultMemberUniqueName="[PROGRAMACIONES_PARCIALES].[FORMACIÓN].[All]" allUniqueName="[PROGRAMACIONES_PARCIALES].[FORMACIÓN].[All]" dimensionUniqueName="[PROGRAMACIONES_PARCIALES]" displayFolder="" count="2" memberValueDatatype="130" unbalanced="0">
      <fieldsUsage count="2">
        <fieldUsage x="-1"/>
        <fieldUsage x="1"/>
      </fieldsUsage>
    </cacheHierarchy>
    <cacheHierarchy uniqueName="[PROGRAMACIONES_PARCIALES].[TITULAR]" caption="TITULAR" attribute="1" defaultMemberUniqueName="[PROGRAMACIONES_PARCIALES].[TITULAR].[All]" allUniqueName="[PROGRAMACIONES_PARCIALES].[TITULAR].[All]" dimensionUniqueName="[PROGRAMACIONES_PARCIALES]" displayFolder="" count="0" memberValueDatatype="130" unbalanced="0"/>
    <cacheHierarchy uniqueName="[PROGRAMACIONES_PARCIALES].[TRIMESTRE ACADÉMICO]" caption="TRIMESTRE ACADÉMICO" attribute="1" defaultMemberUniqueName="[PROGRAMACIONES_PARCIALES].[TRIMESTRE ACADÉMICO].[All]" allUniqueName="[PROGRAMACIONES_PARCIALES].[TRIMESTRE ACADÉMICO].[All]" dimensionUniqueName="[PROGRAMACIONES_PARCIALES]" displayFolder="" count="2" memberValueDatatype="20" unbalanced="0">
      <fieldsUsage count="2">
        <fieldUsage x="-1"/>
        <fieldUsage x="0"/>
      </fieldsUsage>
    </cacheHierarchy>
    <cacheHierarchy uniqueName="[PROGRAMACIONES_PARCIALES].[COMPETENCIA]" caption="COMPETENCIA" attribute="1" defaultMemberUniqueName="[PROGRAMACIONES_PARCIALES].[COMPETENCIA].[All]" allUniqueName="[PROGRAMACIONES_PARCIALES].[COMPETENCIA].[All]" dimensionUniqueName="[PROGRAMACIONES_PARCIALES]" displayFolder="" count="0" memberValueDatatype="130" unbalanced="0"/>
    <cacheHierarchy uniqueName="[PROGRAMACIONES_PARCIALES].[NOMBRE DE LA COMPETENCIA]" caption="NOMBRE DE LA COMPETENCIA" attribute="1" defaultMemberUniqueName="[PROGRAMACIONES_PARCIALES].[NOMBRE DE LA COMPETENCIA].[All]" allUniqueName="[PROGRAMACIONES_PARCIALES].[NOMBRE DE LA COMPETENCIA].[All]" dimensionUniqueName="[PROGRAMACIONES_PARCIALES]" displayFolder="" count="0" memberValueDatatype="130" unbalanced="0"/>
    <cacheHierarchy uniqueName="[PROGRAMACIONES_PARCIALES].[RAP 1]" caption="RAP 1" attribute="1" defaultMemberUniqueName="[PROGRAMACIONES_PARCIALES].[RAP 1].[All]" allUniqueName="[PROGRAMACIONES_PARCIALES].[RAP 1].[All]" dimensionUniqueName="[PROGRAMACIONES_PARCIALES]" displayFolder="" count="0" memberValueDatatype="20" unbalanced="0"/>
    <cacheHierarchy uniqueName="[PROGRAMACIONES_PARCIALES].[RAP 2]" caption="RAP 2" attribute="1" defaultMemberUniqueName="[PROGRAMACIONES_PARCIALES].[RAP 2].[All]" allUniqueName="[PROGRAMACIONES_PARCIALES].[RAP 2].[All]" dimensionUniqueName="[PROGRAMACIONES_PARCIALES]" displayFolder="" count="0" memberValueDatatype="20" unbalanced="0"/>
    <cacheHierarchy uniqueName="[PROGRAMACIONES_PARCIALES].[RAP 3]" caption="RAP 3" attribute="1" defaultMemberUniqueName="[PROGRAMACIONES_PARCIALES].[RAP 3].[All]" allUniqueName="[PROGRAMACIONES_PARCIALES].[RAP 3].[All]" dimensionUniqueName="[PROGRAMACIONES_PARCIALES]" displayFolder="" count="0" memberValueDatatype="20" unbalanced="0"/>
    <cacheHierarchy uniqueName="[PROGRAMACIONES_PARCIALES].[RAP 4]" caption="RAP 4" attribute="1" defaultMemberUniqueName="[PROGRAMACIONES_PARCIALES].[RAP 4].[All]" allUniqueName="[PROGRAMACIONES_PARCIALES].[RAP 4].[All]" dimensionUniqueName="[PROGRAMACIONES_PARCIALES]" displayFolder="" count="0" memberValueDatatype="20" unbalanced="0"/>
    <cacheHierarchy uniqueName="[PROGRAMACIONES_PARCIALES].[RAP 5]" caption="RAP 5" attribute="1" defaultMemberUniqueName="[PROGRAMACIONES_PARCIALES].[RAP 5].[All]" allUniqueName="[PROGRAMACIONES_PARCIALES].[RAP 5].[All]" dimensionUniqueName="[PROGRAMACIONES_PARCIALES]" displayFolder="" count="0" memberValueDatatype="20" unbalanced="0"/>
    <cacheHierarchy uniqueName="[PROGRAMACIONES_PARCIALES].[RAP 6]" caption="RAP 6" attribute="1" defaultMemberUniqueName="[PROGRAMACIONES_PARCIALES].[RAP 6].[All]" allUniqueName="[PROGRAMACIONES_PARCIALES].[RAP 6].[All]" dimensionUniqueName="[PROGRAMACIONES_PARCIALES]" displayFolder="" count="0" memberValueDatatype="20" unbalanced="0"/>
    <cacheHierarchy uniqueName="[PROGRAMACIONES_PARCIALES].[INSTRUCTOR]" caption="INSTRUCTOR" attribute="1" defaultMemberUniqueName="[PROGRAMACIONES_PARCIALES].[INSTRUCTOR].[All]" allUniqueName="[PROGRAMACIONES_PARCIALES].[INSTRUCTOR].[All]" dimensionUniqueName="[PROGRAMACIONES_PARCIALES]" displayFolder="" count="0" memberValueDatatype="130" unbalanced="0"/>
    <cacheHierarchy uniqueName="[PROGRAMACIONES_PARCIALES].[NOMBRE DE LA COMPETENCIA 2]" caption="NOMBRE DE LA COMPETENCIA 2" attribute="1" defaultMemberUniqueName="[PROGRAMACIONES_PARCIALES].[NOMBRE DE LA COMPETENCIA 2].[All]" allUniqueName="[PROGRAMACIONES_PARCIALES].[NOMBRE DE LA COMPETENCIA 2].[All]" dimensionUniqueName="[PROGRAMACIONES_PARCIALES]" displayFolder="" count="0" memberValueDatatype="130" unbalanced="0"/>
    <cacheHierarchy uniqueName="[PROGRAMACIONES_PARCIALES].[HORAS SEMANAL]" caption="HORAS SEMANAL" attribute="1" defaultMemberUniqueName="[PROGRAMACIONES_PARCIALES].[HORAS SEMANAL].[All]" allUniqueName="[PROGRAMACIONES_PARCIALES].[HORAS SEMANAL].[All]" dimensionUniqueName="[PROGRAMACIONES_PARCIALES]" displayFolder="" count="0" memberValueDatatype="20" unbalanced="0"/>
    <cacheHierarchy uniqueName="[PROGRAMACIONES_PARCIALES].[HORAS POR TRIMESTRE]" caption="HORAS POR TRIMESTRE" attribute="1" defaultMemberUniqueName="[PROGRAMACIONES_PARCIALES].[HORAS POR TRIMESTRE].[All]" allUniqueName="[PROGRAMACIONES_PARCIALES].[HORAS POR TRIMESTRE].[All]" dimensionUniqueName="[PROGRAMACIONES_PARCIALES]" displayFolder="" count="0" memberValueDatatype="20" unbalanced="0"/>
    <cacheHierarchy uniqueName="[PROGRAMACIONES_PARCIALES].[6-7L]" caption="6-7L" attribute="1" defaultMemberUniqueName="[PROGRAMACIONES_PARCIALES].[6-7L].[All]" allUniqueName="[PROGRAMACIONES_PARCIALES].[6-7L].[All]" dimensionUniqueName="[PROGRAMACIONES_PARCIALES]" displayFolder="" count="0" memberValueDatatype="130" unbalanced="0"/>
    <cacheHierarchy uniqueName="[PROGRAMACIONES_PARCIALES].[7-8L]" caption="7-8L" attribute="1" defaultMemberUniqueName="[PROGRAMACIONES_PARCIALES].[7-8L].[All]" allUniqueName="[PROGRAMACIONES_PARCIALES].[7-8L].[All]" dimensionUniqueName="[PROGRAMACIONES_PARCIALES]" displayFolder="" count="0" memberValueDatatype="130" unbalanced="0"/>
    <cacheHierarchy uniqueName="[PROGRAMACIONES_PARCIALES].[8-9L]" caption="8-9L" attribute="1" defaultMemberUniqueName="[PROGRAMACIONES_PARCIALES].[8-9L].[All]" allUniqueName="[PROGRAMACIONES_PARCIALES].[8-9L].[All]" dimensionUniqueName="[PROGRAMACIONES_PARCIALES]" displayFolder="" count="0" memberValueDatatype="130" unbalanced="0"/>
    <cacheHierarchy uniqueName="[PROGRAMACIONES_PARCIALES].[9-10L]" caption="9-10L" attribute="1" defaultMemberUniqueName="[PROGRAMACIONES_PARCIALES].[9-10L].[All]" allUniqueName="[PROGRAMACIONES_PARCIALES].[9-10L].[All]" dimensionUniqueName="[PROGRAMACIONES_PARCIALES]" displayFolder="" count="0" memberValueDatatype="130" unbalanced="0"/>
    <cacheHierarchy uniqueName="[PROGRAMACIONES_PARCIALES].[10-11L]" caption="10-11L" attribute="1" defaultMemberUniqueName="[PROGRAMACIONES_PARCIALES].[10-11L].[All]" allUniqueName="[PROGRAMACIONES_PARCIALES].[10-11L].[All]" dimensionUniqueName="[PROGRAMACIONES_PARCIALES]" displayFolder="" count="0" memberValueDatatype="130" unbalanced="0"/>
    <cacheHierarchy uniqueName="[PROGRAMACIONES_PARCIALES].[11-12L]" caption="11-12L" attribute="1" defaultMemberUniqueName="[PROGRAMACIONES_PARCIALES].[11-12L].[All]" allUniqueName="[PROGRAMACIONES_PARCIALES].[11-12L].[All]" dimensionUniqueName="[PROGRAMACIONES_PARCIALES]" displayFolder="" count="0" memberValueDatatype="130" unbalanced="0"/>
    <cacheHierarchy uniqueName="[PROGRAMACIONES_PARCIALES].[12-13L]" caption="12-13L" attribute="1" defaultMemberUniqueName="[PROGRAMACIONES_PARCIALES].[12-13L].[All]" allUniqueName="[PROGRAMACIONES_PARCIALES].[12-13L].[All]" dimensionUniqueName="[PROGRAMACIONES_PARCIALES]" displayFolder="" count="0" memberValueDatatype="130" unbalanced="0"/>
    <cacheHierarchy uniqueName="[PROGRAMACIONES_PARCIALES].[13-14L]" caption="13-14L" attribute="1" defaultMemberUniqueName="[PROGRAMACIONES_PARCIALES].[13-14L].[All]" allUniqueName="[PROGRAMACIONES_PARCIALES].[13-14L].[All]" dimensionUniqueName="[PROGRAMACIONES_PARCIALES]" displayFolder="" count="0" memberValueDatatype="130" unbalanced="0"/>
    <cacheHierarchy uniqueName="[PROGRAMACIONES_PARCIALES].[14-15L]" caption="14-15L" attribute="1" defaultMemberUniqueName="[PROGRAMACIONES_PARCIALES].[14-15L].[All]" allUniqueName="[PROGRAMACIONES_PARCIALES].[14-15L].[All]" dimensionUniqueName="[PROGRAMACIONES_PARCIALES]" displayFolder="" count="0" memberValueDatatype="130" unbalanced="0"/>
    <cacheHierarchy uniqueName="[PROGRAMACIONES_PARCIALES].[15-16L]" caption="15-16L" attribute="1" defaultMemberUniqueName="[PROGRAMACIONES_PARCIALES].[15-16L].[All]" allUniqueName="[PROGRAMACIONES_PARCIALES].[15-16L].[All]" dimensionUniqueName="[PROGRAMACIONES_PARCIALES]" displayFolder="" count="0" memberValueDatatype="130" unbalanced="0"/>
    <cacheHierarchy uniqueName="[PROGRAMACIONES_PARCIALES].[16-17L]" caption="16-17L" attribute="1" defaultMemberUniqueName="[PROGRAMACIONES_PARCIALES].[16-17L].[All]" allUniqueName="[PROGRAMACIONES_PARCIALES].[16-17L].[All]" dimensionUniqueName="[PROGRAMACIONES_PARCIALES]" displayFolder="" count="0" memberValueDatatype="130" unbalanced="0"/>
    <cacheHierarchy uniqueName="[PROGRAMACIONES_PARCIALES].[17-18L]" caption="17-18L" attribute="1" defaultMemberUniqueName="[PROGRAMACIONES_PARCIALES].[17-18L].[All]" allUniqueName="[PROGRAMACIONES_PARCIALES].[17-18L].[All]" dimensionUniqueName="[PROGRAMACIONES_PARCIALES]" displayFolder="" count="0" memberValueDatatype="130" unbalanced="0"/>
    <cacheHierarchy uniqueName="[PROGRAMACIONES_PARCIALES].[18-19L]" caption="18-19L" attribute="1" defaultMemberUniqueName="[PROGRAMACIONES_PARCIALES].[18-19L].[All]" allUniqueName="[PROGRAMACIONES_PARCIALES].[18-19L].[All]" dimensionUniqueName="[PROGRAMACIONES_PARCIALES]" displayFolder="" count="0" memberValueDatatype="20" unbalanced="0"/>
    <cacheHierarchy uniqueName="[PROGRAMACIONES_PARCIALES].[19-20L]" caption="19-20L" attribute="1" defaultMemberUniqueName="[PROGRAMACIONES_PARCIALES].[19-20L].[All]" allUniqueName="[PROGRAMACIONES_PARCIALES].[19-20L].[All]" dimensionUniqueName="[PROGRAMACIONES_PARCIALES]" displayFolder="" count="0" memberValueDatatype="20" unbalanced="0"/>
    <cacheHierarchy uniqueName="[PROGRAMACIONES_PARCIALES].[20-21L]" caption="20-21L" attribute="1" defaultMemberUniqueName="[PROGRAMACIONES_PARCIALES].[20-21L].[All]" allUniqueName="[PROGRAMACIONES_PARCIALES].[20-21L].[All]" dimensionUniqueName="[PROGRAMACIONES_PARCIALES]" displayFolder="" count="0" memberValueDatatype="20" unbalanced="0"/>
    <cacheHierarchy uniqueName="[PROGRAMACIONES_PARCIALES].[21-22L]" caption="21-22L" attribute="1" defaultMemberUniqueName="[PROGRAMACIONES_PARCIALES].[21-22L].[All]" allUniqueName="[PROGRAMACIONES_PARCIALES].[21-22L].[All]" dimensionUniqueName="[PROGRAMACIONES_PARCIALES]" displayFolder="" count="0" memberValueDatatype="20" unbalanced="0"/>
    <cacheHierarchy uniqueName="[PROGRAMACIONES_PARCIALES].[6-7M]" caption="6-7M" attribute="1" defaultMemberUniqueName="[PROGRAMACIONES_PARCIALES].[6-7M].[All]" allUniqueName="[PROGRAMACIONES_PARCIALES].[6-7M].[All]" dimensionUniqueName="[PROGRAMACIONES_PARCIALES]" displayFolder="" count="0" memberValueDatatype="130" unbalanced="0"/>
    <cacheHierarchy uniqueName="[PROGRAMACIONES_PARCIALES].[7-8M]" caption="7-8M" attribute="1" defaultMemberUniqueName="[PROGRAMACIONES_PARCIALES].[7-8M].[All]" allUniqueName="[PROGRAMACIONES_PARCIALES].[7-8M].[All]" dimensionUniqueName="[PROGRAMACIONES_PARCIALES]" displayFolder="" count="0" memberValueDatatype="130" unbalanced="0"/>
    <cacheHierarchy uniqueName="[PROGRAMACIONES_PARCIALES].[8-9M]" caption="8-9M" attribute="1" defaultMemberUniqueName="[PROGRAMACIONES_PARCIALES].[8-9M].[All]" allUniqueName="[PROGRAMACIONES_PARCIALES].[8-9M].[All]" dimensionUniqueName="[PROGRAMACIONES_PARCIALES]" displayFolder="" count="0" memberValueDatatype="130" unbalanced="0"/>
    <cacheHierarchy uniqueName="[PROGRAMACIONES_PARCIALES].[9-10M]" caption="9-10M" attribute="1" defaultMemberUniqueName="[PROGRAMACIONES_PARCIALES].[9-10M].[All]" allUniqueName="[PROGRAMACIONES_PARCIALES].[9-10M].[All]" dimensionUniqueName="[PROGRAMACIONES_PARCIALES]" displayFolder="" count="0" memberValueDatatype="130" unbalanced="0"/>
    <cacheHierarchy uniqueName="[PROGRAMACIONES_PARCIALES].[10-11M]" caption="10-11M" attribute="1" defaultMemberUniqueName="[PROGRAMACIONES_PARCIALES].[10-11M].[All]" allUniqueName="[PROGRAMACIONES_PARCIALES].[10-11M].[All]" dimensionUniqueName="[PROGRAMACIONES_PARCIALES]" displayFolder="" count="0" memberValueDatatype="130" unbalanced="0"/>
    <cacheHierarchy uniqueName="[PROGRAMACIONES_PARCIALES].[11-12M]" caption="11-12M" attribute="1" defaultMemberUniqueName="[PROGRAMACIONES_PARCIALES].[11-12M].[All]" allUniqueName="[PROGRAMACIONES_PARCIALES].[11-12M].[All]" dimensionUniqueName="[PROGRAMACIONES_PARCIALES]" displayFolder="" count="0" memberValueDatatype="130" unbalanced="0"/>
    <cacheHierarchy uniqueName="[PROGRAMACIONES_PARCIALES].[12-13M]" caption="12-13M" attribute="1" defaultMemberUniqueName="[PROGRAMACIONES_PARCIALES].[12-13M].[All]" allUniqueName="[PROGRAMACIONES_PARCIALES].[12-13M].[All]" dimensionUniqueName="[PROGRAMACIONES_PARCIALES]" displayFolder="" count="0" memberValueDatatype="130" unbalanced="0"/>
    <cacheHierarchy uniqueName="[PROGRAMACIONES_PARCIALES].[13-14M]" caption="13-14M" attribute="1" defaultMemberUniqueName="[PROGRAMACIONES_PARCIALES].[13-14M].[All]" allUniqueName="[PROGRAMACIONES_PARCIALES].[13-14M].[All]" dimensionUniqueName="[PROGRAMACIONES_PARCIALES]" displayFolder="" count="0" memberValueDatatype="130" unbalanced="0"/>
    <cacheHierarchy uniqueName="[PROGRAMACIONES_PARCIALES].[14-15M]" caption="14-15M" attribute="1" defaultMemberUniqueName="[PROGRAMACIONES_PARCIALES].[14-15M].[All]" allUniqueName="[PROGRAMACIONES_PARCIALES].[14-15M].[All]" dimensionUniqueName="[PROGRAMACIONES_PARCIALES]" displayFolder="" count="0" memberValueDatatype="130" unbalanced="0"/>
    <cacheHierarchy uniqueName="[PROGRAMACIONES_PARCIALES].[15-16M]" caption="15-16M" attribute="1" defaultMemberUniqueName="[PROGRAMACIONES_PARCIALES].[15-16M].[All]" allUniqueName="[PROGRAMACIONES_PARCIALES].[15-16M].[All]" dimensionUniqueName="[PROGRAMACIONES_PARCIALES]" displayFolder="" count="0" memberValueDatatype="130" unbalanced="0"/>
    <cacheHierarchy uniqueName="[PROGRAMACIONES_PARCIALES].[16-17M]" caption="16-17M" attribute="1" defaultMemberUniqueName="[PROGRAMACIONES_PARCIALES].[16-17M].[All]" allUniqueName="[PROGRAMACIONES_PARCIALES].[16-17M].[All]" dimensionUniqueName="[PROGRAMACIONES_PARCIALES]" displayFolder="" count="0" memberValueDatatype="130" unbalanced="0"/>
    <cacheHierarchy uniqueName="[PROGRAMACIONES_PARCIALES].[17-18M]" caption="17-18M" attribute="1" defaultMemberUniqueName="[PROGRAMACIONES_PARCIALES].[17-18M].[All]" allUniqueName="[PROGRAMACIONES_PARCIALES].[17-18M].[All]" dimensionUniqueName="[PROGRAMACIONES_PARCIALES]" displayFolder="" count="0" memberValueDatatype="130" unbalanced="0"/>
    <cacheHierarchy uniqueName="[PROGRAMACIONES_PARCIALES].[18-19M]" caption="18-19M" attribute="1" defaultMemberUniqueName="[PROGRAMACIONES_PARCIALES].[18-19M].[All]" allUniqueName="[PROGRAMACIONES_PARCIALES].[18-19M].[All]" dimensionUniqueName="[PROGRAMACIONES_PARCIALES]" displayFolder="" count="0" memberValueDatatype="20" unbalanced="0"/>
    <cacheHierarchy uniqueName="[PROGRAMACIONES_PARCIALES].[19-20M]" caption="19-20M" attribute="1" defaultMemberUniqueName="[PROGRAMACIONES_PARCIALES].[19-20M].[All]" allUniqueName="[PROGRAMACIONES_PARCIALES].[19-20M].[All]" dimensionUniqueName="[PROGRAMACIONES_PARCIALES]" displayFolder="" count="0" memberValueDatatype="20" unbalanced="0"/>
    <cacheHierarchy uniqueName="[PROGRAMACIONES_PARCIALES].[20-21M]" caption="20-21M" attribute="1" defaultMemberUniqueName="[PROGRAMACIONES_PARCIALES].[20-21M].[All]" allUniqueName="[PROGRAMACIONES_PARCIALES].[20-21M].[All]" dimensionUniqueName="[PROGRAMACIONES_PARCIALES]" displayFolder="" count="0" memberValueDatatype="20" unbalanced="0"/>
    <cacheHierarchy uniqueName="[PROGRAMACIONES_PARCIALES].[21-22M]" caption="21-22M" attribute="1" defaultMemberUniqueName="[PROGRAMACIONES_PARCIALES].[21-22M].[All]" allUniqueName="[PROGRAMACIONES_PARCIALES].[21-22M].[All]" dimensionUniqueName="[PROGRAMACIONES_PARCIALES]" displayFolder="" count="0" memberValueDatatype="20" unbalanced="0"/>
    <cacheHierarchy uniqueName="[PROGRAMACIONES_PARCIALES].[6-7MI]" caption="6-7MI" attribute="1" defaultMemberUniqueName="[PROGRAMACIONES_PARCIALES].[6-7MI].[All]" allUniqueName="[PROGRAMACIONES_PARCIALES].[6-7MI].[All]" dimensionUniqueName="[PROGRAMACIONES_PARCIALES]" displayFolder="" count="0" memberValueDatatype="130" unbalanced="0"/>
    <cacheHierarchy uniqueName="[PROGRAMACIONES_PARCIALES].[7-8MI]" caption="7-8MI" attribute="1" defaultMemberUniqueName="[PROGRAMACIONES_PARCIALES].[7-8MI].[All]" allUniqueName="[PROGRAMACIONES_PARCIALES].[7-8MI].[All]" dimensionUniqueName="[PROGRAMACIONES_PARCIALES]" displayFolder="" count="0" memberValueDatatype="130" unbalanced="0"/>
    <cacheHierarchy uniqueName="[PROGRAMACIONES_PARCIALES].[8-9MI]" caption="8-9MI" attribute="1" defaultMemberUniqueName="[PROGRAMACIONES_PARCIALES].[8-9MI].[All]" allUniqueName="[PROGRAMACIONES_PARCIALES].[8-9MI].[All]" dimensionUniqueName="[PROGRAMACIONES_PARCIALES]" displayFolder="" count="0" memberValueDatatype="130" unbalanced="0"/>
    <cacheHierarchy uniqueName="[PROGRAMACIONES_PARCIALES].[9-10MI]" caption="9-10MI" attribute="1" defaultMemberUniqueName="[PROGRAMACIONES_PARCIALES].[9-10MI].[All]" allUniqueName="[PROGRAMACIONES_PARCIALES].[9-10MI].[All]" dimensionUniqueName="[PROGRAMACIONES_PARCIALES]" displayFolder="" count="0" memberValueDatatype="130" unbalanced="0"/>
    <cacheHierarchy uniqueName="[PROGRAMACIONES_PARCIALES].[10-11MI]" caption="10-11MI" attribute="1" defaultMemberUniqueName="[PROGRAMACIONES_PARCIALES].[10-11MI].[All]" allUniqueName="[PROGRAMACIONES_PARCIALES].[10-11MI].[All]" dimensionUniqueName="[PROGRAMACIONES_PARCIALES]" displayFolder="" count="0" memberValueDatatype="130" unbalanced="0"/>
    <cacheHierarchy uniqueName="[PROGRAMACIONES_PARCIALES].[11-12MI]" caption="11-12MI" attribute="1" defaultMemberUniqueName="[PROGRAMACIONES_PARCIALES].[11-12MI].[All]" allUniqueName="[PROGRAMACIONES_PARCIALES].[11-12MI].[All]" dimensionUniqueName="[PROGRAMACIONES_PARCIALES]" displayFolder="" count="0" memberValueDatatype="130" unbalanced="0"/>
    <cacheHierarchy uniqueName="[PROGRAMACIONES_PARCIALES].[12-13MI]" caption="12-13MI" attribute="1" defaultMemberUniqueName="[PROGRAMACIONES_PARCIALES].[12-13MI].[All]" allUniqueName="[PROGRAMACIONES_PARCIALES].[12-13MI].[All]" dimensionUniqueName="[PROGRAMACIONES_PARCIALES]" displayFolder="" count="0" memberValueDatatype="130" unbalanced="0"/>
    <cacheHierarchy uniqueName="[PROGRAMACIONES_PARCIALES].[13-14MI]" caption="13-14MI" attribute="1" defaultMemberUniqueName="[PROGRAMACIONES_PARCIALES].[13-14MI].[All]" allUniqueName="[PROGRAMACIONES_PARCIALES].[13-14MI].[All]" dimensionUniqueName="[PROGRAMACIONES_PARCIALES]" displayFolder="" count="0" memberValueDatatype="130" unbalanced="0"/>
    <cacheHierarchy uniqueName="[PROGRAMACIONES_PARCIALES].[14-15MI]" caption="14-15MI" attribute="1" defaultMemberUniqueName="[PROGRAMACIONES_PARCIALES].[14-15MI].[All]" allUniqueName="[PROGRAMACIONES_PARCIALES].[14-15MI].[All]" dimensionUniqueName="[PROGRAMACIONES_PARCIALES]" displayFolder="" count="0" memberValueDatatype="130" unbalanced="0"/>
    <cacheHierarchy uniqueName="[PROGRAMACIONES_PARCIALES].[15-16MI]" caption="15-16MI" attribute="1" defaultMemberUniqueName="[PROGRAMACIONES_PARCIALES].[15-16MI].[All]" allUniqueName="[PROGRAMACIONES_PARCIALES].[15-16MI].[All]" dimensionUniqueName="[PROGRAMACIONES_PARCIALES]" displayFolder="" count="0" memberValueDatatype="130" unbalanced="0"/>
    <cacheHierarchy uniqueName="[PROGRAMACIONES_PARCIALES].[16-17MI]" caption="16-17MI" attribute="1" defaultMemberUniqueName="[PROGRAMACIONES_PARCIALES].[16-17MI].[All]" allUniqueName="[PROGRAMACIONES_PARCIALES].[16-17MI].[All]" dimensionUniqueName="[PROGRAMACIONES_PARCIALES]" displayFolder="" count="0" memberValueDatatype="130" unbalanced="0"/>
    <cacheHierarchy uniqueName="[PROGRAMACIONES_PARCIALES].[17-18MI]" caption="17-18MI" attribute="1" defaultMemberUniqueName="[PROGRAMACIONES_PARCIALES].[17-18MI].[All]" allUniqueName="[PROGRAMACIONES_PARCIALES].[17-18MI].[All]" dimensionUniqueName="[PROGRAMACIONES_PARCIALES]" displayFolder="" count="0" memberValueDatatype="130" unbalanced="0"/>
    <cacheHierarchy uniqueName="[PROGRAMACIONES_PARCIALES].[18-19MI]" caption="18-19MI" attribute="1" defaultMemberUniqueName="[PROGRAMACIONES_PARCIALES].[18-19MI].[All]" allUniqueName="[PROGRAMACIONES_PARCIALES].[18-19MI].[All]" dimensionUniqueName="[PROGRAMACIONES_PARCIALES]" displayFolder="" count="0" memberValueDatatype="20" unbalanced="0"/>
    <cacheHierarchy uniqueName="[PROGRAMACIONES_PARCIALES].[19-20MI]" caption="19-20MI" attribute="1" defaultMemberUniqueName="[PROGRAMACIONES_PARCIALES].[19-20MI].[All]" allUniqueName="[PROGRAMACIONES_PARCIALES].[19-20MI].[All]" dimensionUniqueName="[PROGRAMACIONES_PARCIALES]" displayFolder="" count="0" memberValueDatatype="20" unbalanced="0"/>
    <cacheHierarchy uniqueName="[PROGRAMACIONES_PARCIALES].[20-21MI]" caption="20-21MI" attribute="1" defaultMemberUniqueName="[PROGRAMACIONES_PARCIALES].[20-21MI].[All]" allUniqueName="[PROGRAMACIONES_PARCIALES].[20-21MI].[All]" dimensionUniqueName="[PROGRAMACIONES_PARCIALES]" displayFolder="" count="0" memberValueDatatype="20" unbalanced="0"/>
    <cacheHierarchy uniqueName="[PROGRAMACIONES_PARCIALES].[21-22MI]" caption="21-22MI" attribute="1" defaultMemberUniqueName="[PROGRAMACIONES_PARCIALES].[21-22MI].[All]" allUniqueName="[PROGRAMACIONES_PARCIALES].[21-22MI].[All]" dimensionUniqueName="[PROGRAMACIONES_PARCIALES]" displayFolder="" count="0" memberValueDatatype="20" unbalanced="0"/>
    <cacheHierarchy uniqueName="[PROGRAMACIONES_PARCIALES].[6-7J]" caption="6-7J" attribute="1" defaultMemberUniqueName="[PROGRAMACIONES_PARCIALES].[6-7J].[All]" allUniqueName="[PROGRAMACIONES_PARCIALES].[6-7J].[All]" dimensionUniqueName="[PROGRAMACIONES_PARCIALES]" displayFolder="" count="0" memberValueDatatype="130" unbalanced="0"/>
    <cacheHierarchy uniqueName="[PROGRAMACIONES_PARCIALES].[7-8J]" caption="7-8J" attribute="1" defaultMemberUniqueName="[PROGRAMACIONES_PARCIALES].[7-8J].[All]" allUniqueName="[PROGRAMACIONES_PARCIALES].[7-8J].[All]" dimensionUniqueName="[PROGRAMACIONES_PARCIALES]" displayFolder="" count="0" memberValueDatatype="130" unbalanced="0"/>
    <cacheHierarchy uniqueName="[PROGRAMACIONES_PARCIALES].[8-9J]" caption="8-9J" attribute="1" defaultMemberUniqueName="[PROGRAMACIONES_PARCIALES].[8-9J].[All]" allUniqueName="[PROGRAMACIONES_PARCIALES].[8-9J].[All]" dimensionUniqueName="[PROGRAMACIONES_PARCIALES]" displayFolder="" count="0" memberValueDatatype="130" unbalanced="0"/>
    <cacheHierarchy uniqueName="[PROGRAMACIONES_PARCIALES].[9-10J]" caption="9-10J" attribute="1" defaultMemberUniqueName="[PROGRAMACIONES_PARCIALES].[9-10J].[All]" allUniqueName="[PROGRAMACIONES_PARCIALES].[9-10J].[All]" dimensionUniqueName="[PROGRAMACIONES_PARCIALES]" displayFolder="" count="0" memberValueDatatype="130" unbalanced="0"/>
    <cacheHierarchy uniqueName="[PROGRAMACIONES_PARCIALES].[10-11J]" caption="10-11J" attribute="1" defaultMemberUniqueName="[PROGRAMACIONES_PARCIALES].[10-11J].[All]" allUniqueName="[PROGRAMACIONES_PARCIALES].[10-11J].[All]" dimensionUniqueName="[PROGRAMACIONES_PARCIALES]" displayFolder="" count="0" memberValueDatatype="130" unbalanced="0"/>
    <cacheHierarchy uniqueName="[PROGRAMACIONES_PARCIALES].[11-12J]" caption="11-12J" attribute="1" defaultMemberUniqueName="[PROGRAMACIONES_PARCIALES].[11-12J].[All]" allUniqueName="[PROGRAMACIONES_PARCIALES].[11-12J].[All]" dimensionUniqueName="[PROGRAMACIONES_PARCIALES]" displayFolder="" count="0" memberValueDatatype="130" unbalanced="0"/>
    <cacheHierarchy uniqueName="[PROGRAMACIONES_PARCIALES].[12-13J]" caption="12-13J" attribute="1" defaultMemberUniqueName="[PROGRAMACIONES_PARCIALES].[12-13J].[All]" allUniqueName="[PROGRAMACIONES_PARCIALES].[12-13J].[All]" dimensionUniqueName="[PROGRAMACIONES_PARCIALES]" displayFolder="" count="0" memberValueDatatype="130" unbalanced="0"/>
    <cacheHierarchy uniqueName="[PROGRAMACIONES_PARCIALES].[13-14J]" caption="13-14J" attribute="1" defaultMemberUniqueName="[PROGRAMACIONES_PARCIALES].[13-14J].[All]" allUniqueName="[PROGRAMACIONES_PARCIALES].[13-14J].[All]" dimensionUniqueName="[PROGRAMACIONES_PARCIALES]" displayFolder="" count="0" memberValueDatatype="130" unbalanced="0"/>
    <cacheHierarchy uniqueName="[PROGRAMACIONES_PARCIALES].[14-15J]" caption="14-15J" attribute="1" defaultMemberUniqueName="[PROGRAMACIONES_PARCIALES].[14-15J].[All]" allUniqueName="[PROGRAMACIONES_PARCIALES].[14-15J].[All]" dimensionUniqueName="[PROGRAMACIONES_PARCIALES]" displayFolder="" count="0" memberValueDatatype="130" unbalanced="0"/>
    <cacheHierarchy uniqueName="[PROGRAMACIONES_PARCIALES].[15-16J]" caption="15-16J" attribute="1" defaultMemberUniqueName="[PROGRAMACIONES_PARCIALES].[15-16J].[All]" allUniqueName="[PROGRAMACIONES_PARCIALES].[15-16J].[All]" dimensionUniqueName="[PROGRAMACIONES_PARCIALES]" displayFolder="" count="0" memberValueDatatype="130" unbalanced="0"/>
    <cacheHierarchy uniqueName="[PROGRAMACIONES_PARCIALES].[16-17J]" caption="16-17J" attribute="1" defaultMemberUniqueName="[PROGRAMACIONES_PARCIALES].[16-17J].[All]" allUniqueName="[PROGRAMACIONES_PARCIALES].[16-17J].[All]" dimensionUniqueName="[PROGRAMACIONES_PARCIALES]" displayFolder="" count="0" memberValueDatatype="130" unbalanced="0"/>
    <cacheHierarchy uniqueName="[PROGRAMACIONES_PARCIALES].[17-18J]" caption="17-18J" attribute="1" defaultMemberUniqueName="[PROGRAMACIONES_PARCIALES].[17-18J].[All]" allUniqueName="[PROGRAMACIONES_PARCIALES].[17-18J].[All]" dimensionUniqueName="[PROGRAMACIONES_PARCIALES]" displayFolder="" count="0" memberValueDatatype="130" unbalanced="0"/>
    <cacheHierarchy uniqueName="[PROGRAMACIONES_PARCIALES].[18-19J]" caption="18-19J" attribute="1" defaultMemberUniqueName="[PROGRAMACIONES_PARCIALES].[18-19J].[All]" allUniqueName="[PROGRAMACIONES_PARCIALES].[18-19J].[All]" dimensionUniqueName="[PROGRAMACIONES_PARCIALES]" displayFolder="" count="0" memberValueDatatype="20" unbalanced="0"/>
    <cacheHierarchy uniqueName="[PROGRAMACIONES_PARCIALES].[19-20J]" caption="19-20J" attribute="1" defaultMemberUniqueName="[PROGRAMACIONES_PARCIALES].[19-20J].[All]" allUniqueName="[PROGRAMACIONES_PARCIALES].[19-20J].[All]" dimensionUniqueName="[PROGRAMACIONES_PARCIALES]" displayFolder="" count="0" memberValueDatatype="20" unbalanced="0"/>
    <cacheHierarchy uniqueName="[PROGRAMACIONES_PARCIALES].[20-21J]" caption="20-21J" attribute="1" defaultMemberUniqueName="[PROGRAMACIONES_PARCIALES].[20-21J].[All]" allUniqueName="[PROGRAMACIONES_PARCIALES].[20-21J].[All]" dimensionUniqueName="[PROGRAMACIONES_PARCIALES]" displayFolder="" count="0" memberValueDatatype="20" unbalanced="0"/>
    <cacheHierarchy uniqueName="[PROGRAMACIONES_PARCIALES].[21-22J]" caption="21-22J" attribute="1" defaultMemberUniqueName="[PROGRAMACIONES_PARCIALES].[21-22J].[All]" allUniqueName="[PROGRAMACIONES_PARCIALES].[21-22J].[All]" dimensionUniqueName="[PROGRAMACIONES_PARCIALES]" displayFolder="" count="0" memberValueDatatype="20" unbalanced="0"/>
    <cacheHierarchy uniqueName="[PROGRAMACIONES_PARCIALES].[6-7V]" caption="6-7V" attribute="1" defaultMemberUniqueName="[PROGRAMACIONES_PARCIALES].[6-7V].[All]" allUniqueName="[PROGRAMACIONES_PARCIALES].[6-7V].[All]" dimensionUniqueName="[PROGRAMACIONES_PARCIALES]" displayFolder="" count="0" memberValueDatatype="130" unbalanced="0"/>
    <cacheHierarchy uniqueName="[PROGRAMACIONES_PARCIALES].[7-8V]" caption="7-8V" attribute="1" defaultMemberUniqueName="[PROGRAMACIONES_PARCIALES].[7-8V].[All]" allUniqueName="[PROGRAMACIONES_PARCIALES].[7-8V].[All]" dimensionUniqueName="[PROGRAMACIONES_PARCIALES]" displayFolder="" count="0" memberValueDatatype="130" unbalanced="0"/>
    <cacheHierarchy uniqueName="[PROGRAMACIONES_PARCIALES].[8-9V]" caption="8-9V" attribute="1" defaultMemberUniqueName="[PROGRAMACIONES_PARCIALES].[8-9V].[All]" allUniqueName="[PROGRAMACIONES_PARCIALES].[8-9V].[All]" dimensionUniqueName="[PROGRAMACIONES_PARCIALES]" displayFolder="" count="0" memberValueDatatype="130" unbalanced="0"/>
    <cacheHierarchy uniqueName="[PROGRAMACIONES_PARCIALES].[9-10V]" caption="9-10V" attribute="1" defaultMemberUniqueName="[PROGRAMACIONES_PARCIALES].[9-10V].[All]" allUniqueName="[PROGRAMACIONES_PARCIALES].[9-10V].[All]" dimensionUniqueName="[PROGRAMACIONES_PARCIALES]" displayFolder="" count="0" memberValueDatatype="130" unbalanced="0"/>
    <cacheHierarchy uniqueName="[PROGRAMACIONES_PARCIALES].[10-11V]" caption="10-11V" attribute="1" defaultMemberUniqueName="[PROGRAMACIONES_PARCIALES].[10-11V].[All]" allUniqueName="[PROGRAMACIONES_PARCIALES].[10-11V].[All]" dimensionUniqueName="[PROGRAMACIONES_PARCIALES]" displayFolder="" count="0" memberValueDatatype="130" unbalanced="0"/>
    <cacheHierarchy uniqueName="[PROGRAMACIONES_PARCIALES].[11-12V]" caption="11-12V" attribute="1" defaultMemberUniqueName="[PROGRAMACIONES_PARCIALES].[11-12V].[All]" allUniqueName="[PROGRAMACIONES_PARCIALES].[11-12V].[All]" dimensionUniqueName="[PROGRAMACIONES_PARCIALES]" displayFolder="" count="0" memberValueDatatype="130" unbalanced="0"/>
    <cacheHierarchy uniqueName="[PROGRAMACIONES_PARCIALES].[12-13V]" caption="12-13V" attribute="1" defaultMemberUniqueName="[PROGRAMACIONES_PARCIALES].[12-13V].[All]" allUniqueName="[PROGRAMACIONES_PARCIALES].[12-13V].[All]" dimensionUniqueName="[PROGRAMACIONES_PARCIALES]" displayFolder="" count="0" memberValueDatatype="130" unbalanced="0"/>
    <cacheHierarchy uniqueName="[PROGRAMACIONES_PARCIALES].[13-14V]" caption="13-14V" attribute="1" defaultMemberUniqueName="[PROGRAMACIONES_PARCIALES].[13-14V].[All]" allUniqueName="[PROGRAMACIONES_PARCIALES].[13-14V].[All]" dimensionUniqueName="[PROGRAMACIONES_PARCIALES]" displayFolder="" count="0" memberValueDatatype="130" unbalanced="0"/>
    <cacheHierarchy uniqueName="[PROGRAMACIONES_PARCIALES].[14-15V]" caption="14-15V" attribute="1" defaultMemberUniqueName="[PROGRAMACIONES_PARCIALES].[14-15V].[All]" allUniqueName="[PROGRAMACIONES_PARCIALES].[14-15V].[All]" dimensionUniqueName="[PROGRAMACIONES_PARCIALES]" displayFolder="" count="0" memberValueDatatype="130" unbalanced="0"/>
    <cacheHierarchy uniqueName="[PROGRAMACIONES_PARCIALES].[15-16V]" caption="15-16V" attribute="1" defaultMemberUniqueName="[PROGRAMACIONES_PARCIALES].[15-16V].[All]" allUniqueName="[PROGRAMACIONES_PARCIALES].[15-16V].[All]" dimensionUniqueName="[PROGRAMACIONES_PARCIALES]" displayFolder="" count="0" memberValueDatatype="130" unbalanced="0"/>
    <cacheHierarchy uniqueName="[PROGRAMACIONES_PARCIALES].[16-17V]" caption="16-17V" attribute="1" defaultMemberUniqueName="[PROGRAMACIONES_PARCIALES].[16-17V].[All]" allUniqueName="[PROGRAMACIONES_PARCIALES].[16-17V].[All]" dimensionUniqueName="[PROGRAMACIONES_PARCIALES]" displayFolder="" count="0" memberValueDatatype="130" unbalanced="0"/>
    <cacheHierarchy uniqueName="[PROGRAMACIONES_PARCIALES].[17-18V]" caption="17-18V" attribute="1" defaultMemberUniqueName="[PROGRAMACIONES_PARCIALES].[17-18V].[All]" allUniqueName="[PROGRAMACIONES_PARCIALES].[17-18V].[All]" dimensionUniqueName="[PROGRAMACIONES_PARCIALES]" displayFolder="" count="0" memberValueDatatype="130" unbalanced="0"/>
    <cacheHierarchy uniqueName="[PROGRAMACIONES_PARCIALES].[18-19V]" caption="18-19V" attribute="1" defaultMemberUniqueName="[PROGRAMACIONES_PARCIALES].[18-19V].[All]" allUniqueName="[PROGRAMACIONES_PARCIALES].[18-19V].[All]" dimensionUniqueName="[PROGRAMACIONES_PARCIALES]" displayFolder="" count="0" memberValueDatatype="20" unbalanced="0"/>
    <cacheHierarchy uniqueName="[PROGRAMACIONES_PARCIALES].[19-20V]" caption="19-20V" attribute="1" defaultMemberUniqueName="[PROGRAMACIONES_PARCIALES].[19-20V].[All]" allUniqueName="[PROGRAMACIONES_PARCIALES].[19-20V].[All]" dimensionUniqueName="[PROGRAMACIONES_PARCIALES]" displayFolder="" count="0" memberValueDatatype="20" unbalanced="0"/>
    <cacheHierarchy uniqueName="[PROGRAMACIONES_PARCIALES].[20-21V]" caption="20-21V" attribute="1" defaultMemberUniqueName="[PROGRAMACIONES_PARCIALES].[20-21V].[All]" allUniqueName="[PROGRAMACIONES_PARCIALES].[20-21V].[All]" dimensionUniqueName="[PROGRAMACIONES_PARCIALES]" displayFolder="" count="0" memberValueDatatype="20" unbalanced="0"/>
    <cacheHierarchy uniqueName="[PROGRAMACIONES_PARCIALES].[21-22V]" caption="21-22V" attribute="1" defaultMemberUniqueName="[PROGRAMACIONES_PARCIALES].[21-22V].[All]" allUniqueName="[PROGRAMACIONES_PARCIALES].[21-22V].[All]" dimensionUniqueName="[PROGRAMACIONES_PARCIALES]" displayFolder="" count="0" memberValueDatatype="20" unbalanced="0"/>
    <cacheHierarchy uniqueName="[PROGRAMACIONES_PARCIALES].[6-7S]" caption="6-7S" attribute="1" defaultMemberUniqueName="[PROGRAMACIONES_PARCIALES].[6-7S].[All]" allUniqueName="[PROGRAMACIONES_PARCIALES].[6-7S].[All]" dimensionUniqueName="[PROGRAMACIONES_PARCIALES]" displayFolder="" count="0" memberValueDatatype="130" unbalanced="0"/>
    <cacheHierarchy uniqueName="[PROGRAMACIONES_PARCIALES].[7-8S]" caption="7-8S" attribute="1" defaultMemberUniqueName="[PROGRAMACIONES_PARCIALES].[7-8S].[All]" allUniqueName="[PROGRAMACIONES_PARCIALES].[7-8S].[All]" dimensionUniqueName="[PROGRAMACIONES_PARCIALES]" displayFolder="" count="0" memberValueDatatype="130" unbalanced="0"/>
    <cacheHierarchy uniqueName="[PROGRAMACIONES_PARCIALES].[8-9S]" caption="8-9S" attribute="1" defaultMemberUniqueName="[PROGRAMACIONES_PARCIALES].[8-9S].[All]" allUniqueName="[PROGRAMACIONES_PARCIALES].[8-9S].[All]" dimensionUniqueName="[PROGRAMACIONES_PARCIALES]" displayFolder="" count="0" memberValueDatatype="20" unbalanced="0"/>
    <cacheHierarchy uniqueName="[PROGRAMACIONES_PARCIALES].[9-10S]" caption="9-10S" attribute="1" defaultMemberUniqueName="[PROGRAMACIONES_PARCIALES].[9-10S].[All]" allUniqueName="[PROGRAMACIONES_PARCIALES].[9-10S].[All]" dimensionUniqueName="[PROGRAMACIONES_PARCIALES]" displayFolder="" count="0" memberValueDatatype="20" unbalanced="0"/>
    <cacheHierarchy uniqueName="[PROGRAMACIONES_PARCIALES].[10-11S]" caption="10-11S" attribute="1" defaultMemberUniqueName="[PROGRAMACIONES_PARCIALES].[10-11S].[All]" allUniqueName="[PROGRAMACIONES_PARCIALES].[10-11S].[All]" dimensionUniqueName="[PROGRAMACIONES_PARCIALES]" displayFolder="" count="0" memberValueDatatype="20" unbalanced="0"/>
    <cacheHierarchy uniqueName="[PROGRAMACIONES_PARCIALES].[11-12S]" caption="11-12S" attribute="1" defaultMemberUniqueName="[PROGRAMACIONES_PARCIALES].[11-12S].[All]" allUniqueName="[PROGRAMACIONES_PARCIALES].[11-12S].[All]" dimensionUniqueName="[PROGRAMACIONES_PARCIALES]" displayFolder="" count="0" memberValueDatatype="20" unbalanced="0"/>
    <cacheHierarchy uniqueName="[PROGRAMACIONES_PARCIALES].[12-13S]" caption="12-13S" attribute="1" defaultMemberUniqueName="[PROGRAMACIONES_PARCIALES].[12-13S].[All]" allUniqueName="[PROGRAMACIONES_PARCIALES].[12-13S].[All]" dimensionUniqueName="[PROGRAMACIONES_PARCIALES]" displayFolder="" count="0" memberValueDatatype="20" unbalanced="0"/>
    <cacheHierarchy uniqueName="[PROGRAMACIONES_PARCIALES].[13-14S]" caption="13-14S" attribute="1" defaultMemberUniqueName="[PROGRAMACIONES_PARCIALES].[13-14S].[All]" allUniqueName="[PROGRAMACIONES_PARCIALES].[13-14S].[All]" dimensionUniqueName="[PROGRAMACIONES_PARCIALES]" displayFolder="" count="0" memberValueDatatype="20" unbalanced="0"/>
    <cacheHierarchy uniqueName="[PROGRAMACIONES_PARCIALES].[14-15S]" caption="14-15S" attribute="1" defaultMemberUniqueName="[PROGRAMACIONES_PARCIALES].[14-15S].[All]" allUniqueName="[PROGRAMACIONES_PARCIALES].[14-15S].[All]" dimensionUniqueName="[PROGRAMACIONES_PARCIALES]" displayFolder="" count="0" memberValueDatatype="130" unbalanced="0"/>
    <cacheHierarchy uniqueName="[PROGRAMACIONES_PARCIALES].[15-16S]" caption="15-16S" attribute="1" defaultMemberUniqueName="[PROGRAMACIONES_PARCIALES].[15-16S].[All]" allUniqueName="[PROGRAMACIONES_PARCIALES].[15-16S].[All]" dimensionUniqueName="[PROGRAMACIONES_PARCIALES]" displayFolder="" count="0" memberValueDatatype="130" unbalanced="0"/>
    <cacheHierarchy uniqueName="[PROGRAMACIONES_PARCIALES].[16-17S]" caption="16-17S" attribute="1" defaultMemberUniqueName="[PROGRAMACIONES_PARCIALES].[16-17S].[All]" allUniqueName="[PROGRAMACIONES_PARCIALES].[16-17S].[All]" dimensionUniqueName="[PROGRAMACIONES_PARCIALES]" displayFolder="" count="0" memberValueDatatype="130" unbalanced="0"/>
    <cacheHierarchy uniqueName="[PROGRAMACIONES_PARCIALES].[17-18S]" caption="17-18S" attribute="1" defaultMemberUniqueName="[PROGRAMACIONES_PARCIALES].[17-18S].[All]" allUniqueName="[PROGRAMACIONES_PARCIALES].[17-18S].[All]" dimensionUniqueName="[PROGRAMACIONES_PARCIALES]" displayFolder="" count="0" memberValueDatatype="130" unbalanced="0"/>
    <cacheHierarchy uniqueName="[PROGRAMACIONES_PARCIALES].[18-19S]" caption="18-19S" attribute="1" defaultMemberUniqueName="[PROGRAMACIONES_PARCIALES].[18-19S].[All]" allUniqueName="[PROGRAMACIONES_PARCIALES].[18-19S].[All]" dimensionUniqueName="[PROGRAMACIONES_PARCIALES]" displayFolder="" count="0" memberValueDatatype="130" unbalanced="0"/>
    <cacheHierarchy uniqueName="[PROGRAMACIONES_PARCIALES].[19-20S]" caption="19-20S" attribute="1" defaultMemberUniqueName="[PROGRAMACIONES_PARCIALES].[19-20S].[All]" allUniqueName="[PROGRAMACIONES_PARCIALES].[19-20S].[All]" dimensionUniqueName="[PROGRAMACIONES_PARCIALES]" displayFolder="" count="0" memberValueDatatype="130" unbalanced="0"/>
    <cacheHierarchy uniqueName="[PROGRAMACIONES_PARCIALES].[20-21S]" caption="20-21S" attribute="1" defaultMemberUniqueName="[PROGRAMACIONES_PARCIALES].[20-21S].[All]" allUniqueName="[PROGRAMACIONES_PARCIALES].[20-21S].[All]" dimensionUniqueName="[PROGRAMACIONES_PARCIALES]" displayFolder="" count="0" memberValueDatatype="130" unbalanced="0"/>
    <cacheHierarchy uniqueName="[PROGRAMACIONES_PARCIALES].[21-22S]" caption="21-22S" attribute="1" defaultMemberUniqueName="[PROGRAMACIONES_PARCIALES].[21-22S].[All]" allUniqueName="[PROGRAMACIONES_PARCIALES].[21-22S].[All]" dimensionUniqueName="[PROGRAMACIONES_PARCIALES]" displayFolder="" count="0" memberValueDatatype="130" unbalanced="0"/>
    <cacheHierarchy uniqueName="[Measures].[__XL_Count PROGRAMACIONES_PARCIALES]" caption="__XL_Count PROGRAMACIONES_PARCIALES" measure="1" displayFolder="" measureGroup="PROGRAMACIONES_PARCIALES" count="0" hidden="1"/>
    <cacheHierarchy uniqueName="[Measures].[__No measures defined]" caption="__No measures defined" measure="1" displayFolder="" count="0" hidden="1"/>
    <cacheHierarchy uniqueName="[Measures].[Suma de HORAS SEMANAL]" caption="Suma de HORAS SEMANAL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Recuento de FICHA]" caption="Recuento de FICHA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istinto de FICHA]" caption="Recuento distinto de FICHA" measure="1" displayFolder="" measureGroup="PROGRAMACIONES_PARCIALE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Recuento de FORMACIÓN]" caption="Recue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Recuento distinto de FORMACIÓN]" caption="Recuento distinto de FORMACIÓN" measure="1" displayFolder="" measureGroup="PROGRAMACIONES_PARCIALE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</cacheHierarchies>
  <kpis count="0"/>
  <dimensions count="2">
    <dimension measure="1" name="Measures" uniqueName="[Measures]" caption="Measures"/>
    <dimension name="PROGRAMACIONES_PARCIALES" uniqueName="[PROGRAMACIONES_PARCIALES]" caption="PROGRAMACIONES_PARCIALES"/>
  </dimensions>
  <measureGroups count="1">
    <measureGroup name="PROGRAMACIONES_PARCIALES" caption="PROGRAMACIONES_PARCIALES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867343498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94C86E-4DC1-488C-A314-1E315242265A}" name="PivotChartTable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B80" firstHeaderRow="1" firstDataRow="1" firstDataCol="1"/>
  <pivotFields count="2">
    <pivotField axis="axisRow" allDrilled="1" subtotalTop="0" showAll="0" sortType="descending" dataSourceSort="1" defaultSubtotal="0" defaultAttributeDrillState="1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79">
    <i>
      <x v="62"/>
    </i>
    <i>
      <x v="49"/>
    </i>
    <i>
      <x v="69"/>
    </i>
    <i>
      <x v="33"/>
    </i>
    <i>
      <x v="28"/>
    </i>
    <i>
      <x v="6"/>
    </i>
    <i>
      <x v="17"/>
    </i>
    <i>
      <x v="18"/>
    </i>
    <i>
      <x v="63"/>
    </i>
    <i>
      <x v="19"/>
    </i>
    <i>
      <x v="46"/>
    </i>
    <i>
      <x v="71"/>
    </i>
    <i>
      <x v="4"/>
    </i>
    <i>
      <x v="56"/>
    </i>
    <i>
      <x v="8"/>
    </i>
    <i>
      <x v="34"/>
    </i>
    <i>
      <x v="29"/>
    </i>
    <i>
      <x v="11"/>
    </i>
    <i>
      <x v="1"/>
    </i>
    <i>
      <x v="36"/>
    </i>
    <i>
      <x v="53"/>
    </i>
    <i>
      <x v="45"/>
    </i>
    <i>
      <x v="65"/>
    </i>
    <i>
      <x v="31"/>
    </i>
    <i>
      <x v="9"/>
    </i>
    <i>
      <x v="75"/>
    </i>
    <i>
      <x v="55"/>
    </i>
    <i>
      <x v="42"/>
    </i>
    <i>
      <x v="44"/>
    </i>
    <i>
      <x v="47"/>
    </i>
    <i>
      <x v="68"/>
    </i>
    <i>
      <x v="61"/>
    </i>
    <i>
      <x v="20"/>
    </i>
    <i>
      <x v="32"/>
    </i>
    <i>
      <x v="30"/>
    </i>
    <i>
      <x v="7"/>
    </i>
    <i>
      <x v="72"/>
    </i>
    <i>
      <x v="73"/>
    </i>
    <i>
      <x v="57"/>
    </i>
    <i>
      <x v="50"/>
    </i>
    <i>
      <x v="21"/>
    </i>
    <i>
      <x v="52"/>
    </i>
    <i>
      <x v="67"/>
    </i>
    <i>
      <x v="37"/>
    </i>
    <i>
      <x v="70"/>
    </i>
    <i>
      <x v="54"/>
    </i>
    <i>
      <x v="27"/>
    </i>
    <i>
      <x v="76"/>
    </i>
    <i>
      <x v="10"/>
    </i>
    <i>
      <x v="25"/>
    </i>
    <i>
      <x v="40"/>
    </i>
    <i>
      <x v="16"/>
    </i>
    <i>
      <x v="59"/>
    </i>
    <i>
      <x v="22"/>
    </i>
    <i>
      <x v="23"/>
    </i>
    <i>
      <x v="15"/>
    </i>
    <i>
      <x v="3"/>
    </i>
    <i>
      <x v="24"/>
    </i>
    <i>
      <x v="66"/>
    </i>
    <i>
      <x v="41"/>
    </i>
    <i>
      <x v="26"/>
    </i>
    <i>
      <x v="39"/>
    </i>
    <i>
      <x v="35"/>
    </i>
    <i>
      <x v="60"/>
    </i>
    <i>
      <x v="58"/>
    </i>
    <i>
      <x v="43"/>
    </i>
    <i>
      <x v="48"/>
    </i>
    <i>
      <x v="13"/>
    </i>
    <i>
      <x v="74"/>
    </i>
    <i>
      <x v="51"/>
    </i>
    <i>
      <x/>
    </i>
    <i>
      <x v="77"/>
    </i>
    <i>
      <x v="2"/>
    </i>
    <i>
      <x v="5"/>
    </i>
    <i>
      <x v="12"/>
    </i>
    <i>
      <x v="14"/>
    </i>
    <i>
      <x v="64"/>
    </i>
    <i>
      <x v="38"/>
    </i>
    <i t="grand">
      <x/>
    </i>
  </rowItems>
  <colItems count="1">
    <i/>
  </colItems>
  <dataFields count="1">
    <dataField name="Suma de HORAS SEMANAL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79" columnCount="1" cacheId="531005254">
        <x15:pivotRow count="1">
          <x15:c>
            <x15:v>38</x15:v>
          </x15:c>
        </x15:pivotRow>
        <x15:pivotRow count="1">
          <x15:c>
            <x15:v>38</x15:v>
          </x15:c>
        </x15:pivotRow>
        <x15:pivotRow count="1">
          <x15:c>
            <x15:v>36</x15:v>
          </x15:c>
        </x15:pivotRow>
        <x15:pivotRow count="1">
          <x15:c>
            <x15:v>36</x15:v>
          </x15:c>
        </x15:pivotRow>
        <x15:pivotRow count="1">
          <x15:c>
            <x15:v>36</x15:v>
          </x15:c>
        </x15:pivotRow>
        <x15:pivotRow count="1">
          <x15:c>
            <x15:v>34</x15:v>
          </x15:c>
        </x15:pivotRow>
        <x15:pivotRow count="1">
          <x15:c>
            <x15:v>34</x15:v>
          </x15:c>
        </x15:pivotRow>
        <x15:pivotRow count="1">
          <x15:c>
            <x15:v>32</x15:v>
          </x15:c>
        </x15:pivotRow>
        <x15:pivotRow count="1">
          <x15:c>
            <x15:v>32</x15:v>
          </x15:c>
        </x15:pivotRow>
        <x15:pivotRow count="1">
          <x15:c>
            <x15:v>31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30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28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26</x15:v>
          </x15:c>
        </x15:pivotRow>
        <x15:pivotRow count="1">
          <x15:c>
            <x15:v>25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24</x15:v>
          </x15:c>
        </x15:pivotRow>
        <x15:pivotRow count="1">
          <x15:c>
            <x15:v>23</x15:v>
          </x15:c>
        </x15:pivotRow>
        <x15:pivotRow count="1">
          <x15:c>
            <x15:v>23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22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20</x15:v>
          </x15:c>
        </x15:pivotRow>
        <x15:pivotRow count="1">
          <x15:c>
            <x15:v>18</x15:v>
          </x15:c>
        </x15:pivotRow>
        <x15:pivotRow count="1">
          <x15:c>
            <x15:v>18</x15:v>
          </x15:c>
        </x15:pivotRow>
        <x15:pivotRow count="1">
          <x15:c>
            <x15:v>18</x15:v>
          </x15:c>
        </x15:pivotRow>
        <x15:pivotRow count="1">
          <x15:c>
            <x15:v>18</x15:v>
          </x15:c>
        </x15:pivotRow>
        <x15:pivotRow count="1">
          <x15:c>
            <x15:v>14</x15:v>
          </x15:c>
        </x15:pivotRow>
        <x15:pivotRow count="1">
          <x15:c>
            <x15:v>12</x15:v>
          </x15:c>
        </x15:pivotRow>
        <x15:pivotRow count="1">
          <x15:c>
            <x15:v>12</x15:v>
          </x15:c>
        </x15:pivotRow>
        <x15:pivotRow count="1">
          <x15:c>
            <x15:v>2038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64DD7E-914F-4129-81BE-DE6895877F42}" name="PivotChartTable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I19" firstHeaderRow="1" firstDataRow="2" firstDataCol="1"/>
  <pivotFields count="3">
    <pivotField axis="axisCol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0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Recuento distinto de FICHA" fld="2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chartFormats count="7">
    <chartFormat chart="0" format="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1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cuento distinto de FICHA"/>
    <pivotHierarchy dragToData="1"/>
    <pivotHierarchy dragToData="1" caption="Recuento distinto de FORMACIÓN"/>
  </pivotHierarchies>
  <rowHierarchiesUsage count="1">
    <rowHierarchyUsage hierarchyUsage="2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44433962-1CF7-4059-B4EE-95C3D5FFCF73}">
      <x15:pivotTableData rowCount="17" columnCount="8" cacheId="867343498">
        <x15:pivotRow count="8">
          <x15:c>
            <x15:v>3</x15:v>
          </x15:c>
          <x15:c>
            <x15:v>5</x15:v>
          </x15:c>
          <x15:c t="e">
            <x15:v/>
          </x15:c>
          <x15:c>
            <x15:v>2</x15:v>
          </x15:c>
          <x15:c>
            <x15:v>4</x15:v>
          </x15:c>
          <x15:c>
            <x15:v>2</x15:v>
          </x15:c>
          <x15:c>
            <x15:v>4</x15:v>
          </x15:c>
          <x15:c>
            <x15:v>20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3</x15:v>
          </x15:c>
          <x15:c>
            <x15:v>1</x15:v>
          </x15:c>
          <x15:c t="e">
            <x15:v/>
          </x15:c>
          <x15:c>
            <x15:v>2</x15:v>
          </x15:c>
          <x15:c>
            <x15:v>2</x15:v>
          </x15:c>
          <x15:c>
            <x15:v>1</x15:v>
          </x15:c>
          <x15:c t="e">
            <x15:v/>
          </x15:c>
          <x15:c>
            <x15:v>9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2</x15:v>
          </x15:c>
          <x15:c t="e">
            <x15:v/>
          </x15:c>
          <x15:c>
            <x15:v>2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4</x15:v>
          </x15:c>
        </x15:pivotRow>
        <x15:pivotRow count="8">
          <x15:c>
            <x15:v>3</x15:v>
          </x15:c>
          <x15:c>
            <x15:v>1</x15:v>
          </x15:c>
          <x15:c>
            <x15:v>5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9</x15:v>
          </x15:c>
        </x15:pivotRow>
        <x15:pivotRow count="8">
          <x15:c t="e">
            <x15:v/>
          </x15:c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>
            <x15:v>2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>
            <x15:v>1</x15:v>
          </x15:c>
          <x15:c>
            <x15:v>3</x15:v>
          </x15:c>
        </x15:pivotRow>
        <x15:pivotRow count="8">
          <x15:c>
            <x15:v>1</x15:v>
          </x15:c>
          <x15:c t="e">
            <x15:v/>
          </x15:c>
          <x15:c t="e">
            <x15:v/>
          </x15:c>
          <x15:c t="e">
            <x15:v/>
          </x15:c>
          <x15:c>
            <x15:v>2</x15:v>
          </x15:c>
          <x15:c t="e">
            <x15:v/>
          </x15:c>
          <x15:c>
            <x15:v>1</x15:v>
          </x15:c>
          <x15:c>
            <x15:v>4</x15:v>
          </x15:c>
        </x15:pivotRow>
        <x15:pivotRow count="8">
          <x15:c t="e">
            <x15:v/>
          </x15:c>
          <x15:c>
            <x15:v>1</x15:v>
          </x15:c>
          <x15:c t="e">
            <x15:v/>
          </x15:c>
          <x15:c t="e">
            <x15:v/>
          </x15:c>
          <x15:c>
            <x15:v>1</x15:v>
          </x15:c>
          <x15:c>
            <x15:v>1</x15:v>
          </x15:c>
          <x15:c>
            <x15:v>1</x15:v>
          </x15:c>
          <x15:c>
            <x15:v>4</x15:v>
          </x15:c>
        </x15:pivotRow>
        <x15:pivotRow count="8">
          <x15:c>
            <x15:v>2</x15:v>
          </x15:c>
          <x15:c t="e">
            <x15:v/>
          </x15:c>
          <x15:c>
            <x15:v>1</x15:v>
          </x15:c>
          <x15:c>
            <x15:v>2</x15:v>
          </x15:c>
          <x15:c>
            <x15:v>2</x15:v>
          </x15:c>
          <x15:c t="e">
            <x15:v/>
          </x15:c>
          <x15:c t="e">
            <x15:v/>
          </x15:c>
          <x15:c>
            <x15:v>7</x15:v>
          </x15:c>
        </x15:pivotRow>
        <x15:pivotRow count="8">
          <x15:c t="e">
            <x15:v/>
          </x15:c>
          <x15:c t="e">
            <x15:v/>
          </x15:c>
          <x15:c t="e">
            <x15:v/>
          </x15:c>
          <x15:c t="e">
            <x15:v/>
          </x15:c>
          <x15:c>
            <x15:v>1</x15:v>
          </x15:c>
          <x15:c t="e">
            <x15:v/>
          </x15:c>
          <x15:c t="e">
            <x15:v/>
          </x15:c>
          <x15:c>
            <x15:v>1</x15:v>
          </x15:c>
        </x15:pivotRow>
        <x15:pivotRow count="8">
          <x15:c>
            <x15:v>17</x15:v>
          </x15:c>
          <x15:c>
            <x15:v>9</x15:v>
          </x15:c>
          <x15:c>
            <x15:v>12</x15:v>
          </x15:c>
          <x15:c>
            <x15:v>7</x15:v>
          </x15:c>
          <x15:c>
            <x15:v>12</x15:v>
          </x15:c>
          <x15:c>
            <x15:v>5</x15:v>
          </x15:c>
          <x15:c>
            <x15:v>8</x15:v>
          </x15:c>
          <x15:c>
            <x15:v>69</x15:v>
          </x15:c>
        </x15:pivotRow>
      </x15:pivotTableData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1D2C13-18A8-44E4-9514-17D00C659F63}" name="TablaDinámica1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B82" firstHeaderRow="1" firstDataRow="1" firstDataCol="1"/>
  <pivotFields count="2">
    <pivotField axis="axisRow" allDrilled="1" subtotalTop="0" showAll="0" dataSourceSort="1" defaultSubtotal="0" defaultAttributeDrillState="1">
      <items count="7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</items>
    </pivotField>
    <pivotField dataField="1" subtotalTop="0" showAll="0" defaultSubtotal="0"/>
  </pivotFields>
  <rowFields count="1">
    <field x="0"/>
  </rowFields>
  <rowItems count="7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 t="grand">
      <x/>
    </i>
  </rowItems>
  <colItems count="1">
    <i/>
  </colItems>
  <dataFields count="1">
    <dataField name="Suma de HORAS SEMANAL" fld="1" baseField="0" baseItem="0"/>
  </dataFields>
  <pivotHierarchies count="1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A41CB7-E3A8-430F-B4AE-F3DE60532250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30:E47" firstHeaderRow="1" firstDataRow="1" firstDataCol="1"/>
  <pivotFields count="2">
    <pivotField axis="axisRow" allDrilled="1" subtotalTop="0" showAll="0" dataSourceSort="1" defaultSubtotal="0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Recuento distinto de FICHA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12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Recuento distinto de FICHA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NSOLIDADO_I_2024_V2.xlsx!PROGRAMACIONES_PARCIALES">
        <x15:activeTabTopLevelEntity name="[PROGRAMACIONES_PARCI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E1B1D49C-5F58-4AB0-B796-67A3615D153E}" autoFormatId="16" applyNumberFormats="0" applyBorderFormats="0" applyFontFormats="0" applyPatternFormats="0" applyAlignmentFormats="0" applyWidthHeightFormats="0">
  <queryTableRefresh nextId="114" unboundColumnsRight="8">
    <queryTableFields count="113">
      <queryTableField id="1" name="Source.Name" tableColumnId="105"/>
      <queryTableField id="2" name="FICHA" tableColumnId="2"/>
      <queryTableField id="3" name="FORMACIÓN" tableColumnId="3"/>
      <queryTableField id="4" name="TITULAR" tableColumnId="4"/>
      <queryTableField id="5" name="TRIMESTRE ACADÉMICO" tableColumnId="5"/>
      <queryTableField id="6" name="COMPETENCIA" tableColumnId="6"/>
      <queryTableField id="7" name="NOMBRE DE LA COMPETENCIA" tableColumnId="7"/>
      <queryTableField id="8" name="RAP 1" tableColumnId="8"/>
      <queryTableField id="9" name="RAP 2" tableColumnId="9"/>
      <queryTableField id="10" name="RAP 3" tableColumnId="10"/>
      <queryTableField id="11" name="RAP 4" tableColumnId="11"/>
      <queryTableField id="12" name="RAP 5" tableColumnId="12"/>
      <queryTableField id="13" name="RAP 6" tableColumnId="13"/>
      <queryTableField id="14" name="INSTRUCTOR" tableColumnId="14"/>
      <queryTableField id="15" name="NOMBRE DE LA COMPETENCIA 2" tableColumnId="15"/>
      <queryTableField id="16" name="HORAS SEMANAL" tableColumnId="16"/>
      <queryTableField id="17" name="HORAS POR TRIMESTRE" tableColumnId="17"/>
      <queryTableField id="18" name="6-7L" tableColumnId="18"/>
      <queryTableField id="19" name="7-8L" tableColumnId="19"/>
      <queryTableField id="20" name="8-9L" tableColumnId="20"/>
      <queryTableField id="21" name="9-10L" tableColumnId="21"/>
      <queryTableField id="22" name="10-11L" tableColumnId="22"/>
      <queryTableField id="23" name="11-12L" tableColumnId="23"/>
      <queryTableField id="24" name="12-13L" tableColumnId="24"/>
      <queryTableField id="25" name="13-14L" tableColumnId="25"/>
      <queryTableField id="26" name="14-15L" tableColumnId="26"/>
      <queryTableField id="27" name="15-16L" tableColumnId="27"/>
      <queryTableField id="28" name="16-17L" tableColumnId="28"/>
      <queryTableField id="29" name="17-18L" tableColumnId="29"/>
      <queryTableField id="30" name="18-19L" tableColumnId="30"/>
      <queryTableField id="31" name="19-20L" tableColumnId="31"/>
      <queryTableField id="32" name="20-21L" tableColumnId="32"/>
      <queryTableField id="33" name="21-22L" tableColumnId="33"/>
      <queryTableField id="34" name="6-7M" tableColumnId="34"/>
      <queryTableField id="35" name="7-8M" tableColumnId="35"/>
      <queryTableField id="36" name="8-9M" tableColumnId="36"/>
      <queryTableField id="37" name="9-10M" tableColumnId="37"/>
      <queryTableField id="38" name="10-11M" tableColumnId="38"/>
      <queryTableField id="39" name="11-12M" tableColumnId="39"/>
      <queryTableField id="40" name="12-13M" tableColumnId="40"/>
      <queryTableField id="41" name="13-14M" tableColumnId="41"/>
      <queryTableField id="42" name="14-15M" tableColumnId="42"/>
      <queryTableField id="43" name="15-16M" tableColumnId="43"/>
      <queryTableField id="44" name="16-17M" tableColumnId="44"/>
      <queryTableField id="45" name="17-18M" tableColumnId="45"/>
      <queryTableField id="46" name="18-19M" tableColumnId="46"/>
      <queryTableField id="47" name="19-20M" tableColumnId="47"/>
      <queryTableField id="48" name="20-21M" tableColumnId="48"/>
      <queryTableField id="49" name="21-22M" tableColumnId="49"/>
      <queryTableField id="50" name="6-7MI" tableColumnId="50"/>
      <queryTableField id="51" name="7-8MI" tableColumnId="51"/>
      <queryTableField id="52" name="8-9MI" tableColumnId="52"/>
      <queryTableField id="53" name="9-10MI" tableColumnId="53"/>
      <queryTableField id="54" name="10-11MI" tableColumnId="54"/>
      <queryTableField id="55" name="11-12MI" tableColumnId="55"/>
      <queryTableField id="56" name="12-13MI" tableColumnId="56"/>
      <queryTableField id="57" name="13-14MI" tableColumnId="57"/>
      <queryTableField id="58" name="14-15MI" tableColumnId="58"/>
      <queryTableField id="59" name="15-16MI" tableColumnId="59"/>
      <queryTableField id="60" name="16-17MI" tableColumnId="60"/>
      <queryTableField id="61" name="17-18MI" tableColumnId="61"/>
      <queryTableField id="62" name="18-19MI" tableColumnId="62"/>
      <queryTableField id="63" name="19-20MI" tableColumnId="63"/>
      <queryTableField id="64" name="20-21MI" tableColumnId="64"/>
      <queryTableField id="65" name="21-22MI" tableColumnId="65"/>
      <queryTableField id="66" name="6-7J" tableColumnId="66"/>
      <queryTableField id="67" name="7-8J" tableColumnId="67"/>
      <queryTableField id="68" name="8-9J" tableColumnId="68"/>
      <queryTableField id="69" name="9-10J" tableColumnId="69"/>
      <queryTableField id="70" name="10-11J" tableColumnId="70"/>
      <queryTableField id="71" name="11-12J" tableColumnId="71"/>
      <queryTableField id="72" name="12-13J" tableColumnId="72"/>
      <queryTableField id="73" name="13-14J" tableColumnId="73"/>
      <queryTableField id="74" name="14-15J" tableColumnId="74"/>
      <queryTableField id="75" name="15-16J" tableColumnId="75"/>
      <queryTableField id="76" name="16-17J" tableColumnId="76"/>
      <queryTableField id="77" name="17-18J" tableColumnId="77"/>
      <queryTableField id="78" name="18-19J" tableColumnId="78"/>
      <queryTableField id="79" name="19-20J" tableColumnId="79"/>
      <queryTableField id="80" name="20-21J" tableColumnId="80"/>
      <queryTableField id="81" name="21-22J" tableColumnId="81"/>
      <queryTableField id="82" name="6-7V" tableColumnId="82"/>
      <queryTableField id="83" name="7-8V" tableColumnId="83"/>
      <queryTableField id="84" name="8-9V" tableColumnId="84"/>
      <queryTableField id="85" name="9-10V" tableColumnId="85"/>
      <queryTableField id="86" name="10-11V" tableColumnId="86"/>
      <queryTableField id="87" name="11-12V" tableColumnId="87"/>
      <queryTableField id="88" name="12-13V" tableColumnId="88"/>
      <queryTableField id="89" name="13-14V" tableColumnId="89"/>
      <queryTableField id="90" name="14-15V" tableColumnId="90"/>
      <queryTableField id="91" name="15-16V" tableColumnId="91"/>
      <queryTableField id="92" name="16-17V" tableColumnId="92"/>
      <queryTableField id="93" name="17-18V" tableColumnId="93"/>
      <queryTableField id="94" name="18-19V" tableColumnId="94"/>
      <queryTableField id="95" name="19-20V" tableColumnId="95"/>
      <queryTableField id="96" name="20-21V" tableColumnId="96"/>
      <queryTableField id="97" name="21-22V" tableColumnId="97"/>
      <queryTableField id="105" dataBound="0" tableColumnId="106"/>
      <queryTableField id="98" name="6-8S" tableColumnId="98"/>
      <queryTableField id="99" name="8-9S" tableColumnId="99"/>
      <queryTableField id="100" name="9-10S" tableColumnId="100"/>
      <queryTableField id="101" name="10-11S" tableColumnId="101"/>
      <queryTableField id="102" name="11-12S" tableColumnId="102"/>
      <queryTableField id="103" name="12-13S" tableColumnId="103"/>
      <queryTableField id="104" name="13-14S" tableColumnId="104"/>
      <queryTableField id="106" dataBound="0" tableColumnId="107"/>
      <queryTableField id="107" dataBound="0" tableColumnId="108"/>
      <queryTableField id="108" dataBound="0" tableColumnId="109"/>
      <queryTableField id="109" dataBound="0" tableColumnId="110"/>
      <queryTableField id="110" dataBound="0" tableColumnId="111"/>
      <queryTableField id="111" dataBound="0" tableColumnId="112"/>
      <queryTableField id="112" dataBound="0" tableColumnId="113"/>
      <queryTableField id="113" dataBound="0" tableColumnId="114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6_7L" xr10:uid="{1FB90F47-4992-4118-88C6-E6BEB60BB48C}" sourceName="6-7L">
  <extLst>
    <x:ext xmlns:x15="http://schemas.microsoft.com/office/spreadsheetml/2010/11/main" uri="{2F2917AC-EB37-4324-AD4E-5DD8C200BD13}">
      <x15:tableSlicerCache tableId="1" column="18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13_14L" xr10:uid="{89D53522-83AC-4154-BE0B-78D4DAD82DA9}" sourceName="13-14L">
  <extLst>
    <x:ext xmlns:x15="http://schemas.microsoft.com/office/spreadsheetml/2010/11/main" uri="{2F2917AC-EB37-4324-AD4E-5DD8C200BD13}">
      <x15:tableSlicerCache tableId="1" column="25"/>
    </x:ext>
    <x:ext xmlns:x15="http://schemas.microsoft.com/office/spreadsheetml/2010/11/main" uri="{470722E0-AACD-4C17-9CDC-17EF765DBC7E}">
      <x15:slicerCacheHideItemsWithNoData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19_20L" xr10:uid="{966D99B7-A90D-4649-8ED6-77F8779DDD57}" sourceName="19-20L">
  <extLst>
    <x:ext xmlns:x15="http://schemas.microsoft.com/office/spreadsheetml/2010/11/main" uri="{2F2917AC-EB37-4324-AD4E-5DD8C200BD13}">
      <x15:tableSlicerCache tableId="1" column="31"/>
    </x:ex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6-7L" xr10:uid="{A7B9A760-4B59-43DA-9FF2-18FFA11C186C}" cache="SegmentaciónDeDatos_6_7L" caption="AMBIENTES OCUPADOS POR LA MAÑANA" columnCount="10" style="SlicerStyleLight2" rowHeight="241300"/>
  <slicer name="13-14L" xr10:uid="{3C7657E2-427F-4BF7-8C6B-B3474C7BEC64}" cache="SegmentaciónDeDatos_13_14L" caption="AMBIENTES OCUPADOS POR LA TARDE" columnCount="9" style="SlicerStyleLight2" rowHeight="241300"/>
  <slicer name="19-20L" xr10:uid="{EFE4BB47-B9DE-4E1B-BB8C-A5A17E67CF4E}" cache="SegmentaciónDeDatos_19_20L" caption="AMBIENTES OCUPADOS POR LA NOCHE" columnCount="3" style="SlicerStyleLight2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8F9945-76D9-4C04-BF83-65B682ED43CC}" name="PROGRAMACIONES_PARCIALES" displayName="PROGRAMACIONES_PARCIALES" ref="A2:DI379" tableType="queryTable" totalsRowCount="1">
  <autoFilter ref="A2:DI378" xr:uid="{078F9945-76D9-4C04-BF83-65B682ED43CC}"/>
  <tableColumns count="113">
    <tableColumn id="105" xr3:uid="{87D8DA09-394D-4852-A9F6-06583A29B0FC}" uniqueName="105" name="Source.Name" queryTableFieldId="1" dataDxfId="8"/>
    <tableColumn id="2" xr3:uid="{61E6697F-673F-4B06-8904-614D56FA179F}" uniqueName="2" name="FICHA" queryTableFieldId="2" dataDxfId="7"/>
    <tableColumn id="3" xr3:uid="{3DE7CF3C-20A5-45C3-A939-9C88D01D0FE9}" uniqueName="3" name="FORMACIÓN" queryTableFieldId="3" dataDxfId="6"/>
    <tableColumn id="4" xr3:uid="{363CDC32-9FD0-4CEB-8D8D-B919E15FAA38}" uniqueName="4" name="TITULAR" queryTableFieldId="4" dataDxfId="5"/>
    <tableColumn id="5" xr3:uid="{8B226D1B-BFF2-49BB-B758-EE4B851E70DA}" uniqueName="5" name="TRIMESTRE_ACADÉMICO" queryTableFieldId="5"/>
    <tableColumn id="6" xr3:uid="{78A28FE9-7887-4ACB-88EB-DFAD7F40A943}" uniqueName="6" name="COMPETENCIA" queryTableFieldId="6" dataDxfId="4"/>
    <tableColumn id="7" xr3:uid="{BF62391A-F89A-44CC-A8B6-3E506A304062}" uniqueName="7" name="NOMBRE_COMPETENCIA" queryTableFieldId="7" dataDxfId="3"/>
    <tableColumn id="8" xr3:uid="{5C00E006-DEB8-4B45-B7E3-B775FAC56914}" uniqueName="8" name="RAP 1" queryTableFieldId="8"/>
    <tableColumn id="9" xr3:uid="{49EFD39C-728B-4C81-8193-D20CD8923D69}" uniqueName="9" name="RAP 2" queryTableFieldId="9"/>
    <tableColumn id="10" xr3:uid="{B6F8F457-5381-4426-9F22-D87B3BAE1E1B}" uniqueName="10" name="RAP 3" queryTableFieldId="10"/>
    <tableColumn id="11" xr3:uid="{0EECA1C3-E5FD-4979-BEEB-1A297BEFAD06}" uniqueName="11" name="RAP 4" queryTableFieldId="11"/>
    <tableColumn id="12" xr3:uid="{D0A977BB-7A27-4EF0-B307-4BAD18A1D841}" uniqueName="12" name="RAP 5" queryTableFieldId="12"/>
    <tableColumn id="13" xr3:uid="{F8C8EBB1-C23A-49D5-B16B-0380006A1DDD}" uniqueName="13" name="RAP 6" queryTableFieldId="13"/>
    <tableColumn id="14" xr3:uid="{E8FBDA0F-CDFB-4BBD-AF1C-B9773372BC4C}" uniqueName="14" name="INSTRUCTOR" queryTableFieldId="14" dataDxfId="2"/>
    <tableColumn id="15" xr3:uid="{81F91995-5EA0-4D2A-9C41-99CFC65133C2}" uniqueName="15" name="NOMBRE DE LA COMPETENCIA 2" queryTableFieldId="15" dataDxfId="1"/>
    <tableColumn id="16" xr3:uid="{34761CDE-83A0-4FFA-B1E9-1FEBE9DC1075}" uniqueName="16" name="HORAS_SEMANAL" queryTableFieldId="16"/>
    <tableColumn id="17" xr3:uid="{B25F73F1-9F14-47B9-B123-7A878796CCA7}" uniqueName="17" name="HORAS POR TRIMESTRE" queryTableFieldId="17"/>
    <tableColumn id="18" xr3:uid="{3F05A4C2-F912-4CB3-AA16-A7656C50765A}" uniqueName="18" name="6-7L" totalsRowFunction="custom" queryTableFieldId="18">
      <totalsRowFormula>SUBTOTAL(3,PROGRAMACIONES_PARCIALES[6-7L])</totalsRowFormula>
    </tableColumn>
    <tableColumn id="19" xr3:uid="{BDEF08C1-71CB-485A-AB74-C17C18E89D49}" uniqueName="19" name="7-8L" totalsRowFunction="custom" queryTableFieldId="19">
      <totalsRowFormula>SUBTOTAL(3,PROGRAMACIONES_PARCIALES[7-8L])</totalsRowFormula>
    </tableColumn>
    <tableColumn id="20" xr3:uid="{52A095D2-DDBC-41F0-B9D0-67ED24E45C27}" uniqueName="20" name="8-9L" totalsRowFunction="custom" queryTableFieldId="20">
      <totalsRowFormula>SUBTOTAL(3,PROGRAMACIONES_PARCIALES[8-9L])</totalsRowFormula>
    </tableColumn>
    <tableColumn id="21" xr3:uid="{DE4BE1C9-1A96-4647-8269-3F70BB405FEF}" uniqueName="21" name="9-10L" totalsRowFunction="custom" queryTableFieldId="21">
      <totalsRowFormula>SUBTOTAL(3,PROGRAMACIONES_PARCIALES[9-10L])</totalsRowFormula>
    </tableColumn>
    <tableColumn id="22" xr3:uid="{891D3715-27D2-47E8-B275-ACEB6747DCD1}" uniqueName="22" name="10-11L" totalsRowFunction="custom" queryTableFieldId="22">
      <totalsRowFormula>SUBTOTAL(3,PROGRAMACIONES_PARCIALES[10-11L])</totalsRowFormula>
    </tableColumn>
    <tableColumn id="23" xr3:uid="{6A9BC042-3845-4B52-BF21-2EE76DD69A65}" uniqueName="23" name="11-12L" totalsRowFunction="custom" queryTableFieldId="23">
      <totalsRowFormula>SUBTOTAL(3,PROGRAMACIONES_PARCIALES[11-12L])</totalsRowFormula>
    </tableColumn>
    <tableColumn id="24" xr3:uid="{67A1CFEF-E056-4C06-A2C3-5094F3E7557A}" uniqueName="24" name="12-13L" totalsRowFunction="custom" queryTableFieldId="24">
      <totalsRowFormula>SUBTOTAL(3,PROGRAMACIONES_PARCIALES[12-13L])</totalsRowFormula>
    </tableColumn>
    <tableColumn id="25" xr3:uid="{07539403-A066-454E-BF5A-4C15A0C2A85C}" uniqueName="25" name="13-14L" totalsRowFunction="custom" queryTableFieldId="25">
      <totalsRowFormula>SUBTOTAL(3,PROGRAMACIONES_PARCIALES[13-14L])</totalsRowFormula>
    </tableColumn>
    <tableColumn id="26" xr3:uid="{FB67CB5F-5A63-4D71-981F-55B994A7ACEA}" uniqueName="26" name="14-15L" totalsRowFunction="custom" queryTableFieldId="26">
      <totalsRowFormula>SUBTOTAL(3,PROGRAMACIONES_PARCIALES[14-15L])</totalsRowFormula>
    </tableColumn>
    <tableColumn id="27" xr3:uid="{FE4DA208-B1AF-41A4-A82B-4589D9E2678F}" uniqueName="27" name="15-16L" totalsRowFunction="custom" queryTableFieldId="27">
      <totalsRowFormula>SUBTOTAL(3,PROGRAMACIONES_PARCIALES[15-16L])</totalsRowFormula>
    </tableColumn>
    <tableColumn id="28" xr3:uid="{61811A08-39D3-4997-B958-AA4A806C1B8B}" uniqueName="28" name="16-17L" totalsRowFunction="custom" queryTableFieldId="28">
      <totalsRowFormula>SUBTOTAL(3,PROGRAMACIONES_PARCIALES[16-17L])</totalsRowFormula>
    </tableColumn>
    <tableColumn id="29" xr3:uid="{97955E7B-6421-46C7-8314-A5010AD25162}" uniqueName="29" name="17-18L" totalsRowFunction="custom" queryTableFieldId="29">
      <totalsRowFormula>SUBTOTAL(3,PROGRAMACIONES_PARCIALES[17-18L])</totalsRowFormula>
    </tableColumn>
    <tableColumn id="30" xr3:uid="{7026F833-37DA-41DA-AE70-665F9BAA9DA3}" uniqueName="30" name="18-19L" totalsRowFunction="custom" queryTableFieldId="30">
      <totalsRowFormula>SUBTOTAL(3,PROGRAMACIONES_PARCIALES[18-19L])</totalsRowFormula>
    </tableColumn>
    <tableColumn id="31" xr3:uid="{F08CB3A2-23F4-4EDB-83E4-C3F4B42FFD3F}" uniqueName="31" name="19-20L" totalsRowFunction="custom" queryTableFieldId="31">
      <totalsRowFormula>SUBTOTAL(3,PROGRAMACIONES_PARCIALES[19-20L])</totalsRowFormula>
    </tableColumn>
    <tableColumn id="32" xr3:uid="{A39A9D53-1BA0-408F-976B-123EF3017074}" uniqueName="32" name="20-21L" totalsRowFunction="custom" queryTableFieldId="32">
      <totalsRowFormula>SUBTOTAL(3,PROGRAMACIONES_PARCIALES[20-21L])</totalsRowFormula>
    </tableColumn>
    <tableColumn id="33" xr3:uid="{7740C04B-E7B3-4E6C-9D67-6C539215A970}" uniqueName="33" name="21-22L" totalsRowFunction="custom" queryTableFieldId="33">
      <totalsRowFormula>SUBTOTAL(3,PROGRAMACIONES_PARCIALES[21-22L])</totalsRowFormula>
    </tableColumn>
    <tableColumn id="34" xr3:uid="{15B3CF5E-1E36-49C3-8587-D97630FD3F8B}" uniqueName="34" name="6-7M" totalsRowFunction="custom" queryTableFieldId="34">
      <totalsRowFormula>SUBTOTAL(3,PROGRAMACIONES_PARCIALES[6-7M])</totalsRowFormula>
    </tableColumn>
    <tableColumn id="35" xr3:uid="{DD8A729A-4557-417F-A653-BCC5EA12ED2F}" uniqueName="35" name="7-8M" totalsRowFunction="custom" queryTableFieldId="35">
      <totalsRowFormula>SUBTOTAL(3,PROGRAMACIONES_PARCIALES[7-8M])</totalsRowFormula>
    </tableColumn>
    <tableColumn id="36" xr3:uid="{26AC143A-DF86-46BD-914E-BCEE5FDF7ED0}" uniqueName="36" name="8-9M" totalsRowFunction="custom" queryTableFieldId="36">
      <totalsRowFormula>SUBTOTAL(3,PROGRAMACIONES_PARCIALES[8-9M])</totalsRowFormula>
    </tableColumn>
    <tableColumn id="37" xr3:uid="{85300FE8-3AE0-4393-8509-BD248C9EECC4}" uniqueName="37" name="9-10M" totalsRowFunction="custom" queryTableFieldId="37">
      <totalsRowFormula>SUBTOTAL(3,PROGRAMACIONES_PARCIALES[9-10M])</totalsRowFormula>
    </tableColumn>
    <tableColumn id="38" xr3:uid="{A976D95A-4686-4767-A065-469479BD5CF6}" uniqueName="38" name="10-11M" totalsRowFunction="custom" queryTableFieldId="38">
      <totalsRowFormula>SUBTOTAL(3,PROGRAMACIONES_PARCIALES[10-11M])</totalsRowFormula>
    </tableColumn>
    <tableColumn id="39" xr3:uid="{A2776303-749F-4D5A-8E1D-8DD71329D923}" uniqueName="39" name="11-12M" totalsRowFunction="custom" queryTableFieldId="39">
      <totalsRowFormula>SUBTOTAL(3,PROGRAMACIONES_PARCIALES[11-12M])</totalsRowFormula>
    </tableColumn>
    <tableColumn id="40" xr3:uid="{F3A4ABC4-BE7F-4825-8F06-05051139E8F6}" uniqueName="40" name="12-13M" totalsRowFunction="custom" queryTableFieldId="40">
      <totalsRowFormula>SUBTOTAL(3,PROGRAMACIONES_PARCIALES[12-13M])</totalsRowFormula>
    </tableColumn>
    <tableColumn id="41" xr3:uid="{F520504E-F66E-40B6-A2C2-542B0C214C39}" uniqueName="41" name="13-14M" totalsRowFunction="custom" queryTableFieldId="41">
      <totalsRowFormula>SUBTOTAL(3,PROGRAMACIONES_PARCIALES[13-14M])</totalsRowFormula>
    </tableColumn>
    <tableColumn id="42" xr3:uid="{C15BF29A-DC66-41C9-9580-EAF2AA0C922F}" uniqueName="42" name="14-15M" totalsRowFunction="custom" queryTableFieldId="42">
      <totalsRowFormula>SUBTOTAL(3,PROGRAMACIONES_PARCIALES[14-15M])</totalsRowFormula>
    </tableColumn>
    <tableColumn id="43" xr3:uid="{E7BDD123-DAD6-40F1-BDB3-77732AB2C4C5}" uniqueName="43" name="15-16M" totalsRowFunction="custom" queryTableFieldId="43">
      <totalsRowFormula>SUBTOTAL(3,PROGRAMACIONES_PARCIALES[15-16M])</totalsRowFormula>
    </tableColumn>
    <tableColumn id="44" xr3:uid="{CB584DAE-EC9B-4F9A-88F7-D571994A9A55}" uniqueName="44" name="16-17M" totalsRowFunction="custom" queryTableFieldId="44">
      <totalsRowFormula>SUBTOTAL(3,PROGRAMACIONES_PARCIALES[16-17M])</totalsRowFormula>
    </tableColumn>
    <tableColumn id="45" xr3:uid="{19CCEFDA-57F1-4F60-8B02-02F3B0EE3D74}" uniqueName="45" name="17-18M" totalsRowFunction="custom" queryTableFieldId="45">
      <totalsRowFormula>SUBTOTAL(3,PROGRAMACIONES_PARCIALES[17-18M])</totalsRowFormula>
    </tableColumn>
    <tableColumn id="46" xr3:uid="{BD0A3013-0D55-4BC5-8DB0-465654EE350E}" uniqueName="46" name="18-19M" totalsRowFunction="custom" queryTableFieldId="46">
      <totalsRowFormula>SUBTOTAL(3,PROGRAMACIONES_PARCIALES[18-19M])</totalsRowFormula>
    </tableColumn>
    <tableColumn id="47" xr3:uid="{31E850C1-B723-4426-86EC-83263C742D38}" uniqueName="47" name="19-20M" totalsRowFunction="custom" queryTableFieldId="47">
      <totalsRowFormula>SUBTOTAL(3,PROGRAMACIONES_PARCIALES[19-20M])</totalsRowFormula>
    </tableColumn>
    <tableColumn id="48" xr3:uid="{48C4AC2F-8F74-4BA1-92D1-9E8F7E171DEF}" uniqueName="48" name="20-21M" totalsRowFunction="custom" queryTableFieldId="48">
      <totalsRowFormula>SUBTOTAL(3,PROGRAMACIONES_PARCIALES[20-21M])</totalsRowFormula>
    </tableColumn>
    <tableColumn id="49" xr3:uid="{6E27B89C-4887-456A-9A1D-A17E399BF621}" uniqueName="49" name="21-22M" totalsRowFunction="custom" queryTableFieldId="49">
      <totalsRowFormula>SUBTOTAL(3,PROGRAMACIONES_PARCIALES[21-22M])</totalsRowFormula>
    </tableColumn>
    <tableColumn id="50" xr3:uid="{18A386FE-10D9-47C9-836D-7D157F509F04}" uniqueName="50" name="6-7MI" totalsRowFunction="custom" queryTableFieldId="50">
      <totalsRowFormula>SUBTOTAL(3,PROGRAMACIONES_PARCIALES[6-7MI])</totalsRowFormula>
    </tableColumn>
    <tableColumn id="51" xr3:uid="{8DABD137-9583-4D47-92E0-5C3BA0E24B91}" uniqueName="51" name="7-8MI" totalsRowFunction="custom" queryTableFieldId="51">
      <totalsRowFormula>SUBTOTAL(3,PROGRAMACIONES_PARCIALES[7-8MI])</totalsRowFormula>
    </tableColumn>
    <tableColumn id="52" xr3:uid="{797F1668-79AA-4EE1-A202-266A6BEDE6EA}" uniqueName="52" name="8-9MI" totalsRowFunction="custom" queryTableFieldId="52">
      <totalsRowFormula>SUBTOTAL(3,PROGRAMACIONES_PARCIALES[8-9MI])</totalsRowFormula>
    </tableColumn>
    <tableColumn id="53" xr3:uid="{6BAE0458-104E-41B2-8364-1F5DD6D5DB8A}" uniqueName="53" name="9-10MI" totalsRowFunction="custom" queryTableFieldId="53">
      <totalsRowFormula>SUBTOTAL(3,PROGRAMACIONES_PARCIALES[9-10MI])</totalsRowFormula>
    </tableColumn>
    <tableColumn id="54" xr3:uid="{C115ECD9-BC8F-4584-9B16-02C63E78D5B9}" uniqueName="54" name="10-11MI" totalsRowFunction="custom" queryTableFieldId="54">
      <totalsRowFormula>SUBTOTAL(3,PROGRAMACIONES_PARCIALES[10-11MI])</totalsRowFormula>
    </tableColumn>
    <tableColumn id="55" xr3:uid="{EE27EF8E-336C-4EE9-9604-EC7E12D5533D}" uniqueName="55" name="11-12MI" totalsRowFunction="custom" queryTableFieldId="55">
      <totalsRowFormula>SUBTOTAL(3,PROGRAMACIONES_PARCIALES[11-12MI])</totalsRowFormula>
    </tableColumn>
    <tableColumn id="56" xr3:uid="{084C9AAB-79EF-47FC-BE15-FB1ADE8B4782}" uniqueName="56" name="12-13MI" totalsRowFunction="custom" queryTableFieldId="56">
      <totalsRowFormula>SUBTOTAL(3,PROGRAMACIONES_PARCIALES[12-13MI])</totalsRowFormula>
    </tableColumn>
    <tableColumn id="57" xr3:uid="{954C2F6B-27A2-4284-BBDC-364863BE2E58}" uniqueName="57" name="13-14MI" totalsRowFunction="custom" queryTableFieldId="57">
      <totalsRowFormula>SUBTOTAL(3,PROGRAMACIONES_PARCIALES[13-14MI])</totalsRowFormula>
    </tableColumn>
    <tableColumn id="58" xr3:uid="{795A1462-B524-47EF-9383-B1CD928BE0BA}" uniqueName="58" name="14-15MI" totalsRowFunction="custom" queryTableFieldId="58">
      <totalsRowFormula>SUBTOTAL(3,PROGRAMACIONES_PARCIALES[14-15MI])</totalsRowFormula>
    </tableColumn>
    <tableColumn id="59" xr3:uid="{31B8CD2D-CA47-4BCB-B8EB-6CF7227209A2}" uniqueName="59" name="15-16MI" totalsRowFunction="custom" queryTableFieldId="59">
      <totalsRowFormula>SUBTOTAL(3,PROGRAMACIONES_PARCIALES[15-16MI])</totalsRowFormula>
    </tableColumn>
    <tableColumn id="60" xr3:uid="{76295A4B-FAD4-43FD-82DF-62C148FBD9AA}" uniqueName="60" name="16-17MI" totalsRowFunction="custom" queryTableFieldId="60">
      <totalsRowFormula>SUBTOTAL(3,PROGRAMACIONES_PARCIALES[16-17MI])</totalsRowFormula>
    </tableColumn>
    <tableColumn id="61" xr3:uid="{D7972E29-AFC6-4FF8-A1AA-017896412C64}" uniqueName="61" name="17-18MI" totalsRowFunction="custom" queryTableFieldId="61">
      <totalsRowFormula>SUBTOTAL(3,PROGRAMACIONES_PARCIALES[17-18MI])</totalsRowFormula>
    </tableColumn>
    <tableColumn id="62" xr3:uid="{8D249152-ABA1-4617-8894-CCA8A2328763}" uniqueName="62" name="18-19MI" totalsRowFunction="custom" queryTableFieldId="62">
      <totalsRowFormula>SUBTOTAL(3,PROGRAMACIONES_PARCIALES[18-19MI])</totalsRowFormula>
    </tableColumn>
    <tableColumn id="63" xr3:uid="{C5D1C2A5-9F15-4A5E-85E3-5F2F9967E621}" uniqueName="63" name="19-20MI" totalsRowFunction="custom" queryTableFieldId="63">
      <totalsRowFormula>SUBTOTAL(3,PROGRAMACIONES_PARCIALES[19-20MI])</totalsRowFormula>
    </tableColumn>
    <tableColumn id="64" xr3:uid="{15443D01-707F-4F42-93AA-53BCA8AA0332}" uniqueName="64" name="20-21MI" totalsRowFunction="custom" queryTableFieldId="64">
      <totalsRowFormula>SUBTOTAL(3,PROGRAMACIONES_PARCIALES[20-21MI])</totalsRowFormula>
    </tableColumn>
    <tableColumn id="65" xr3:uid="{70DFC539-9B8E-408E-A4D7-3C4D1B468875}" uniqueName="65" name="21-22MI" totalsRowFunction="custom" queryTableFieldId="65">
      <totalsRowFormula>SUBTOTAL(3,PROGRAMACIONES_PARCIALES[21-22MI])</totalsRowFormula>
    </tableColumn>
    <tableColumn id="66" xr3:uid="{C2217015-C230-4D0A-A626-C799E25F60F4}" uniqueName="66" name="6-7J" totalsRowFunction="custom" queryTableFieldId="66">
      <totalsRowFormula>SUBTOTAL(3,PROGRAMACIONES_PARCIALES[6-7J])</totalsRowFormula>
    </tableColumn>
    <tableColumn id="67" xr3:uid="{8E37BDF4-66F4-41AE-8E8F-DEEC29359DE9}" uniqueName="67" name="7-8J" totalsRowFunction="custom" queryTableFieldId="67">
      <totalsRowFormula>SUBTOTAL(3,PROGRAMACIONES_PARCIALES[7-8J])</totalsRowFormula>
    </tableColumn>
    <tableColumn id="68" xr3:uid="{6DD71951-47A8-4CC7-88BB-595C9B48BE70}" uniqueName="68" name="8-9J" totalsRowFunction="custom" queryTableFieldId="68">
      <totalsRowFormula>SUBTOTAL(3,PROGRAMACIONES_PARCIALES[8-9J])</totalsRowFormula>
    </tableColumn>
    <tableColumn id="69" xr3:uid="{41C18551-02DE-4722-B87D-F215CCFDB404}" uniqueName="69" name="9-10J" totalsRowFunction="custom" queryTableFieldId="69">
      <totalsRowFormula>SUBTOTAL(3,PROGRAMACIONES_PARCIALES[9-10J])</totalsRowFormula>
    </tableColumn>
    <tableColumn id="70" xr3:uid="{CF0F29B8-3AA0-4E51-8CB5-0ED315EB92A6}" uniqueName="70" name="10-11J" totalsRowFunction="custom" queryTableFieldId="70">
      <totalsRowFormula>SUBTOTAL(3,PROGRAMACIONES_PARCIALES[10-11J])</totalsRowFormula>
    </tableColumn>
    <tableColumn id="71" xr3:uid="{03F103DC-6786-4FAE-B35C-38776F8810A7}" uniqueName="71" name="11-12J" totalsRowFunction="custom" queryTableFieldId="71">
      <totalsRowFormula>SUBTOTAL(3,PROGRAMACIONES_PARCIALES[11-12J])</totalsRowFormula>
    </tableColumn>
    <tableColumn id="72" xr3:uid="{DA2D88D8-42C1-42B8-AD73-0FFCE74A16F3}" uniqueName="72" name="12-13J" totalsRowFunction="custom" queryTableFieldId="72">
      <totalsRowFormula>SUBTOTAL(3,PROGRAMACIONES_PARCIALES[12-13J])</totalsRowFormula>
    </tableColumn>
    <tableColumn id="73" xr3:uid="{EE0FF2DE-705A-4309-8378-87DF21A809BF}" uniqueName="73" name="13-14J" totalsRowFunction="custom" queryTableFieldId="73">
      <totalsRowFormula>SUBTOTAL(3,PROGRAMACIONES_PARCIALES[13-14J])</totalsRowFormula>
    </tableColumn>
    <tableColumn id="74" xr3:uid="{BA7F7800-CCAE-4A5F-B78A-29938CD01751}" uniqueName="74" name="14-15J" totalsRowFunction="custom" queryTableFieldId="74">
      <totalsRowFormula>SUBTOTAL(3,PROGRAMACIONES_PARCIALES[14-15J])</totalsRowFormula>
    </tableColumn>
    <tableColumn id="75" xr3:uid="{9656EEC6-0ECB-428B-86A3-1D0FCBD32F31}" uniqueName="75" name="15-16J" totalsRowFunction="custom" queryTableFieldId="75">
      <totalsRowFormula>SUBTOTAL(3,PROGRAMACIONES_PARCIALES[15-16J])</totalsRowFormula>
    </tableColumn>
    <tableColumn id="76" xr3:uid="{E60FC273-CEF7-4542-8607-D2B7A351825E}" uniqueName="76" name="16-17J" totalsRowFunction="custom" queryTableFieldId="76">
      <totalsRowFormula>SUBTOTAL(3,PROGRAMACIONES_PARCIALES[16-17J])</totalsRowFormula>
    </tableColumn>
    <tableColumn id="77" xr3:uid="{2C4928EA-4A43-485C-A840-CA020303D9C5}" uniqueName="77" name="17-18J" totalsRowFunction="custom" queryTableFieldId="77">
      <totalsRowFormula>SUBTOTAL(3,PROGRAMACIONES_PARCIALES[17-18J])</totalsRowFormula>
    </tableColumn>
    <tableColumn id="78" xr3:uid="{629804DF-2C85-4E3F-8AB7-3F62709F97D5}" uniqueName="78" name="18-19J" totalsRowFunction="custom" queryTableFieldId="78">
      <totalsRowFormula>SUBTOTAL(3,PROGRAMACIONES_PARCIALES[18-19J])</totalsRowFormula>
    </tableColumn>
    <tableColumn id="79" xr3:uid="{A7CD8280-4EC3-43B7-ACF2-4EF7692CCB35}" uniqueName="79" name="19-20J" totalsRowFunction="custom" queryTableFieldId="79">
      <totalsRowFormula>SUBTOTAL(3,PROGRAMACIONES_PARCIALES[19-20J])</totalsRowFormula>
    </tableColumn>
    <tableColumn id="80" xr3:uid="{5E847164-D60A-4CA6-A702-551C3ED3375E}" uniqueName="80" name="20-21J" totalsRowFunction="custom" queryTableFieldId="80">
      <totalsRowFormula>SUBTOTAL(3,PROGRAMACIONES_PARCIALES[20-21J])</totalsRowFormula>
    </tableColumn>
    <tableColumn id="81" xr3:uid="{75F72673-D248-4824-AEC5-D381ED5B9084}" uniqueName="81" name="21-22J" totalsRowFunction="custom" queryTableFieldId="81">
      <totalsRowFormula>SUBTOTAL(3,PROGRAMACIONES_PARCIALES[21-22J])</totalsRowFormula>
    </tableColumn>
    <tableColumn id="82" xr3:uid="{91A3273B-A707-439C-868F-9ABE50C5D6E9}" uniqueName="82" name="6-7V" totalsRowFunction="custom" queryTableFieldId="82">
      <totalsRowFormula>SUBTOTAL(3,PROGRAMACIONES_PARCIALES[6-7V])</totalsRowFormula>
    </tableColumn>
    <tableColumn id="83" xr3:uid="{3698F594-C6C3-418D-8B79-2788198E9AC2}" uniqueName="83" name="7-8V" totalsRowFunction="custom" queryTableFieldId="83">
      <totalsRowFormula>SUBTOTAL(3,PROGRAMACIONES_PARCIALES[7-8V])</totalsRowFormula>
    </tableColumn>
    <tableColumn id="84" xr3:uid="{CD2B2221-B94C-4A96-8252-03CF64C17C73}" uniqueName="84" name="8-9V" totalsRowFunction="custom" queryTableFieldId="84">
      <totalsRowFormula>SUBTOTAL(3,PROGRAMACIONES_PARCIALES[8-9V])</totalsRowFormula>
    </tableColumn>
    <tableColumn id="85" xr3:uid="{03EEE035-771C-4B91-ACC6-095A10A20700}" uniqueName="85" name="9-10V" totalsRowFunction="custom" queryTableFieldId="85">
      <totalsRowFormula>SUBTOTAL(3,PROGRAMACIONES_PARCIALES[9-10V])</totalsRowFormula>
    </tableColumn>
    <tableColumn id="86" xr3:uid="{D0E62AC3-FB12-47BC-B3F5-10D6B8448E1C}" uniqueName="86" name="10-11V" totalsRowFunction="custom" queryTableFieldId="86">
      <totalsRowFormula>SUBTOTAL(3,PROGRAMACIONES_PARCIALES[10-11V])</totalsRowFormula>
    </tableColumn>
    <tableColumn id="87" xr3:uid="{27D52F98-CB89-46F8-AF8C-516361126D70}" uniqueName="87" name="11-12V" totalsRowFunction="custom" queryTableFieldId="87">
      <totalsRowFormula>SUBTOTAL(3,PROGRAMACIONES_PARCIALES[11-12V])</totalsRowFormula>
    </tableColumn>
    <tableColumn id="88" xr3:uid="{EA634748-C39A-4A9E-8E34-2BF6D3F86DDA}" uniqueName="88" name="12-13V" totalsRowFunction="custom" queryTableFieldId="88">
      <totalsRowFormula>SUBTOTAL(3,PROGRAMACIONES_PARCIALES[12-13V])</totalsRowFormula>
    </tableColumn>
    <tableColumn id="89" xr3:uid="{1FABB02B-B309-49CA-A883-CAF84C362731}" uniqueName="89" name="13-14V" totalsRowFunction="custom" queryTableFieldId="89">
      <totalsRowFormula>SUBTOTAL(3,PROGRAMACIONES_PARCIALES[13-14V])</totalsRowFormula>
    </tableColumn>
    <tableColumn id="90" xr3:uid="{8EBA44D7-6B01-4416-8B55-82EF6E0D8861}" uniqueName="90" name="14-15V" totalsRowFunction="custom" queryTableFieldId="90">
      <totalsRowFormula>SUBTOTAL(3,PROGRAMACIONES_PARCIALES[14-15V])</totalsRowFormula>
    </tableColumn>
    <tableColumn id="91" xr3:uid="{26DFBD40-1EA7-461C-A6EB-C96A6E25B727}" uniqueName="91" name="15-16V" totalsRowFunction="custom" queryTableFieldId="91">
      <totalsRowFormula>SUBTOTAL(3,PROGRAMACIONES_PARCIALES[15-16V])</totalsRowFormula>
    </tableColumn>
    <tableColumn id="92" xr3:uid="{C8D47FF2-B24B-4DA0-B552-2EC96CB72C12}" uniqueName="92" name="16-17V" totalsRowFunction="custom" queryTableFieldId="92">
      <totalsRowFormula>SUBTOTAL(3,PROGRAMACIONES_PARCIALES[16-17V])</totalsRowFormula>
    </tableColumn>
    <tableColumn id="93" xr3:uid="{7709591B-7E4D-4846-A371-49A54D8C9FF4}" uniqueName="93" name="17-18V" totalsRowFunction="custom" queryTableFieldId="93">
      <totalsRowFormula>SUBTOTAL(3,PROGRAMACIONES_PARCIALES[17-18V])</totalsRowFormula>
    </tableColumn>
    <tableColumn id="94" xr3:uid="{503DF5D8-8315-4C62-BF9C-87501FFBDBDB}" uniqueName="94" name="18-19V" totalsRowFunction="custom" queryTableFieldId="94">
      <totalsRowFormula>SUBTOTAL(3,PROGRAMACIONES_PARCIALES[18-19V])</totalsRowFormula>
    </tableColumn>
    <tableColumn id="95" xr3:uid="{C8B43F86-CABC-48E5-A1B0-5EB8AC257382}" uniqueName="95" name="19-20V" totalsRowFunction="custom" queryTableFieldId="95">
      <totalsRowFormula>SUBTOTAL(3,PROGRAMACIONES_PARCIALES[19-20V])</totalsRowFormula>
    </tableColumn>
    <tableColumn id="96" xr3:uid="{DEDF78B8-91FB-44A9-BE2F-60B6B400A1E3}" uniqueName="96" name="20-21V" totalsRowFunction="custom" queryTableFieldId="96">
      <totalsRowFormula>SUBTOTAL(3,PROGRAMACIONES_PARCIALES[20-21V])</totalsRowFormula>
    </tableColumn>
    <tableColumn id="97" xr3:uid="{C47FF5A8-51B9-41AF-8D63-CEB7C92ACB49}" uniqueName="97" name="21-22V" totalsRowFunction="custom" queryTableFieldId="97">
      <totalsRowFormula>SUBTOTAL(3,PROGRAMACIONES_PARCIALES[21-22V])</totalsRowFormula>
    </tableColumn>
    <tableColumn id="106" xr3:uid="{8E8DC894-DA3A-4826-9903-2887BD1F29DF}" uniqueName="106" name="6-7S" queryTableFieldId="105"/>
    <tableColumn id="98" xr3:uid="{25044A8C-0253-4E22-980E-977A3B5C6C59}" uniqueName="98" name="7-8S" totalsRowFunction="custom" queryTableFieldId="98">
      <totalsRowFormula>SUBTOTAL(3,PROGRAMACIONES_PARCIALES[7-8S])</totalsRowFormula>
    </tableColumn>
    <tableColumn id="99" xr3:uid="{06442895-16E0-4ECD-8EBF-3B1CE6D40543}" uniqueName="99" name="8-9S" totalsRowFunction="custom" queryTableFieldId="99">
      <totalsRowFormula>SUBTOTAL(3,PROGRAMACIONES_PARCIALES[8-9S])</totalsRowFormula>
    </tableColumn>
    <tableColumn id="100" xr3:uid="{AA9513E9-29C9-4519-94D4-0A9191FCB7B9}" uniqueName="100" name="9-10S" totalsRowFunction="custom" queryTableFieldId="100">
      <totalsRowFormula>SUBTOTAL(3,PROGRAMACIONES_PARCIALES[9-10S])</totalsRowFormula>
    </tableColumn>
    <tableColumn id="101" xr3:uid="{BE7F29A5-3E73-48CC-B6AC-F4BD54B440C9}" uniqueName="101" name="10-11S" totalsRowFunction="custom" queryTableFieldId="101">
      <totalsRowFormula>SUBTOTAL(3,PROGRAMACIONES_PARCIALES[10-11S])</totalsRowFormula>
    </tableColumn>
    <tableColumn id="102" xr3:uid="{787D2725-71F2-4D01-BEC3-CCABAE6FE285}" uniqueName="102" name="11-12S" totalsRowFunction="custom" queryTableFieldId="102">
      <totalsRowFormula>SUBTOTAL(3,PROGRAMACIONES_PARCIALES[11-12S])</totalsRowFormula>
    </tableColumn>
    <tableColumn id="103" xr3:uid="{95A9821F-88C4-4EA6-99C0-D528E88E450E}" uniqueName="103" name="12-13S" totalsRowFunction="custom" queryTableFieldId="103">
      <totalsRowFormula>SUBTOTAL(3,PROGRAMACIONES_PARCIALES[12-13S])</totalsRowFormula>
    </tableColumn>
    <tableColumn id="104" xr3:uid="{FD79054B-1F48-4B17-8E3F-E8071CD3F12B}" uniqueName="104" name="13-14S" totalsRowFunction="custom" queryTableFieldId="104">
      <totalsRowFormula>SUBTOTAL(3,PROGRAMACIONES_PARCIALES[13-14S])</totalsRowFormula>
    </tableColumn>
    <tableColumn id="107" xr3:uid="{A3CF5FA6-0BC1-4EE0-ACBA-7D12CD4F69CB}" uniqueName="107" name="14-15S" queryTableFieldId="106"/>
    <tableColumn id="108" xr3:uid="{7CEF20B3-5C3F-462E-8136-781CC7B1D78E}" uniqueName="108" name="15-16S" queryTableFieldId="107"/>
    <tableColumn id="109" xr3:uid="{18A83807-EABB-4CDE-8D7A-9FDF98FD27D9}" uniqueName="109" name="16-17S" queryTableFieldId="108"/>
    <tableColumn id="110" xr3:uid="{D32D010A-2968-4033-9872-6B7850ECF681}" uniqueName="110" name="17-18S" queryTableFieldId="109"/>
    <tableColumn id="111" xr3:uid="{4E3019B6-69C3-4758-BD70-7BD08C1761D6}" uniqueName="111" name="18-19S" queryTableFieldId="110"/>
    <tableColumn id="112" xr3:uid="{9635A481-7A2D-42F0-887A-543975A5D13D}" uniqueName="112" name="19-20S" queryTableFieldId="111"/>
    <tableColumn id="113" xr3:uid="{1D8A03D8-2149-49B6-9666-8BF287F9439C}" uniqueName="113" name="20-21S" queryTableFieldId="112"/>
    <tableColumn id="114" xr3:uid="{4E113227-453F-4C1E-AC06-94C33B00FFFE}" uniqueName="114" name="21-22S" queryTableFieldId="113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7D6F8B3-BD1A-47EE-A986-A741ED926783}">
  <we:reference id="wa104380263" version="1.1.3.0" store="es-ES" storeType="OMEX"/>
  <we:alternateReferences>
    <we:reference id="wa104380263" version="1.1.3.0" store="WA1043802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46E5B-3CE7-4F67-9F7E-3BDF34AAB992}">
  <dimension ref="A1:DI379"/>
  <sheetViews>
    <sheetView tabSelected="1" topLeftCell="G1" zoomScale="80" zoomScaleNormal="80" workbookViewId="0">
      <selection activeCell="O13" sqref="O13"/>
    </sheetView>
  </sheetViews>
  <sheetFormatPr baseColWidth="10" defaultRowHeight="14.4" x14ac:dyDescent="0.3"/>
  <cols>
    <col min="1" max="1" width="48.109375" customWidth="1"/>
    <col min="2" max="2" width="16.6640625" bestFit="1" customWidth="1"/>
    <col min="3" max="3" width="33" bestFit="1" customWidth="1"/>
    <col min="4" max="4" width="35.33203125" customWidth="1"/>
    <col min="5" max="5" width="23.88671875" customWidth="1"/>
    <col min="6" max="6" width="11.109375" customWidth="1"/>
    <col min="7" max="7" width="81.109375" bestFit="1" customWidth="1"/>
    <col min="8" max="13" width="8.33203125" bestFit="1" customWidth="1"/>
    <col min="14" max="14" width="39.44140625" bestFit="1" customWidth="1"/>
    <col min="15" max="15" width="81.109375" customWidth="1"/>
    <col min="16" max="16" width="18.6640625" bestFit="1" customWidth="1"/>
    <col min="17" max="17" width="24" customWidth="1"/>
    <col min="18" max="20" width="6.88671875" bestFit="1" customWidth="1"/>
    <col min="21" max="21" width="7.88671875" bestFit="1" customWidth="1"/>
    <col min="22" max="33" width="8.88671875" bestFit="1" customWidth="1"/>
    <col min="34" max="36" width="7.88671875" bestFit="1" customWidth="1"/>
    <col min="37" max="37" width="8.88671875" bestFit="1" customWidth="1"/>
    <col min="38" max="49" width="9.88671875" bestFit="1" customWidth="1"/>
    <col min="50" max="52" width="8.44140625" bestFit="1" customWidth="1"/>
    <col min="53" max="53" width="9.44140625" bestFit="1" customWidth="1"/>
    <col min="54" max="65" width="10.44140625" bestFit="1" customWidth="1"/>
    <col min="66" max="68" width="6.6640625" bestFit="1" customWidth="1"/>
    <col min="69" max="69" width="7.6640625" bestFit="1" customWidth="1"/>
    <col min="70" max="81" width="8.6640625" bestFit="1" customWidth="1"/>
    <col min="82" max="84" width="7.33203125" bestFit="1" customWidth="1"/>
    <col min="85" max="85" width="8.33203125" bestFit="1" customWidth="1"/>
    <col min="86" max="97" width="9.33203125" bestFit="1" customWidth="1"/>
    <col min="98" max="98" width="9.33203125" customWidth="1"/>
    <col min="99" max="100" width="7" bestFit="1" customWidth="1"/>
    <col min="101" max="101" width="8" bestFit="1" customWidth="1"/>
    <col min="102" max="105" width="9" bestFit="1" customWidth="1"/>
  </cols>
  <sheetData>
    <row r="1" spans="1:113" ht="118.5" customHeight="1" x14ac:dyDescent="0.3">
      <c r="P1" s="1">
        <f>SUBTOTAL(9,PROGRAMACIONES_PARCIALES[HORAS_SEMANAL])</f>
        <v>2038</v>
      </c>
      <c r="R1" s="6" t="s">
        <v>457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 t="s">
        <v>458</v>
      </c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 t="s">
        <v>459</v>
      </c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 t="s">
        <v>460</v>
      </c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 t="s">
        <v>461</v>
      </c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5"/>
      <c r="CU1" s="6" t="s">
        <v>462</v>
      </c>
      <c r="CV1" s="6"/>
      <c r="CW1" s="6"/>
      <c r="CX1" s="6"/>
      <c r="CY1" s="6"/>
      <c r="CZ1" s="6"/>
      <c r="DA1" s="6"/>
    </row>
    <row r="2" spans="1:113" ht="21" x14ac:dyDescent="0.4">
      <c r="A2" t="s">
        <v>0</v>
      </c>
      <c r="B2" t="s">
        <v>1</v>
      </c>
      <c r="C2" t="s">
        <v>2</v>
      </c>
      <c r="D2" t="s">
        <v>3</v>
      </c>
      <c r="E2" t="s">
        <v>504</v>
      </c>
      <c r="F2" t="s">
        <v>4</v>
      </c>
      <c r="G2" t="s">
        <v>505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s="2" t="s">
        <v>11</v>
      </c>
      <c r="O2" t="s">
        <v>507</v>
      </c>
      <c r="P2" t="s">
        <v>506</v>
      </c>
      <c r="Q2" t="s">
        <v>508</v>
      </c>
      <c r="R2" t="s">
        <v>12</v>
      </c>
      <c r="S2" t="s">
        <v>13</v>
      </c>
      <c r="T2" t="s">
        <v>14</v>
      </c>
      <c r="U2" t="s">
        <v>15</v>
      </c>
      <c r="V2" t="s">
        <v>16</v>
      </c>
      <c r="W2" t="s">
        <v>17</v>
      </c>
      <c r="X2" t="s">
        <v>18</v>
      </c>
      <c r="Y2" t="s">
        <v>19</v>
      </c>
      <c r="Z2" t="s">
        <v>20</v>
      </c>
      <c r="AA2" t="s">
        <v>21</v>
      </c>
      <c r="AB2" t="s">
        <v>22</v>
      </c>
      <c r="AC2" t="s">
        <v>23</v>
      </c>
      <c r="AD2" t="s">
        <v>24</v>
      </c>
      <c r="AE2" t="s">
        <v>25</v>
      </c>
      <c r="AF2" t="s">
        <v>26</v>
      </c>
      <c r="AG2" t="s">
        <v>27</v>
      </c>
      <c r="AH2" t="s">
        <v>28</v>
      </c>
      <c r="AI2" t="s">
        <v>29</v>
      </c>
      <c r="AJ2" t="s">
        <v>30</v>
      </c>
      <c r="AK2" t="s">
        <v>31</v>
      </c>
      <c r="AL2" t="s">
        <v>32</v>
      </c>
      <c r="AM2" t="s">
        <v>33</v>
      </c>
      <c r="AN2" t="s">
        <v>34</v>
      </c>
      <c r="AO2" t="s">
        <v>35</v>
      </c>
      <c r="AP2" t="s">
        <v>36</v>
      </c>
      <c r="AQ2" t="s">
        <v>37</v>
      </c>
      <c r="AR2" t="s">
        <v>38</v>
      </c>
      <c r="AS2" t="s">
        <v>39</v>
      </c>
      <c r="AT2" t="s">
        <v>40</v>
      </c>
      <c r="AU2" t="s">
        <v>41</v>
      </c>
      <c r="AV2" t="s">
        <v>42</v>
      </c>
      <c r="AW2" t="s">
        <v>43</v>
      </c>
      <c r="AX2" t="s">
        <v>44</v>
      </c>
      <c r="AY2" t="s">
        <v>45</v>
      </c>
      <c r="AZ2" t="s">
        <v>46</v>
      </c>
      <c r="BA2" t="s">
        <v>47</v>
      </c>
      <c r="BB2" t="s">
        <v>48</v>
      </c>
      <c r="BC2" t="s">
        <v>49</v>
      </c>
      <c r="BD2" t="s">
        <v>50</v>
      </c>
      <c r="BE2" t="s">
        <v>51</v>
      </c>
      <c r="BF2" t="s">
        <v>52</v>
      </c>
      <c r="BG2" t="s">
        <v>53</v>
      </c>
      <c r="BH2" t="s">
        <v>54</v>
      </c>
      <c r="BI2" t="s">
        <v>55</v>
      </c>
      <c r="BJ2" t="s">
        <v>56</v>
      </c>
      <c r="BK2" t="s">
        <v>57</v>
      </c>
      <c r="BL2" t="s">
        <v>58</v>
      </c>
      <c r="BM2" t="s">
        <v>59</v>
      </c>
      <c r="BN2" t="s">
        <v>60</v>
      </c>
      <c r="BO2" t="s">
        <v>61</v>
      </c>
      <c r="BP2" t="s">
        <v>62</v>
      </c>
      <c r="BQ2" t="s">
        <v>63</v>
      </c>
      <c r="BR2" t="s">
        <v>64</v>
      </c>
      <c r="BS2" t="s">
        <v>65</v>
      </c>
      <c r="BT2" t="s">
        <v>66</v>
      </c>
      <c r="BU2" t="s">
        <v>67</v>
      </c>
      <c r="BV2" t="s">
        <v>68</v>
      </c>
      <c r="BW2" t="s">
        <v>69</v>
      </c>
      <c r="BX2" t="s">
        <v>70</v>
      </c>
      <c r="BY2" t="s">
        <v>71</v>
      </c>
      <c r="BZ2" t="s">
        <v>72</v>
      </c>
      <c r="CA2" t="s">
        <v>73</v>
      </c>
      <c r="CB2" t="s">
        <v>74</v>
      </c>
      <c r="CC2" t="s">
        <v>75</v>
      </c>
      <c r="CD2" t="s">
        <v>76</v>
      </c>
      <c r="CE2" t="s">
        <v>77</v>
      </c>
      <c r="CF2" t="s">
        <v>78</v>
      </c>
      <c r="CG2" t="s">
        <v>79</v>
      </c>
      <c r="CH2" t="s">
        <v>80</v>
      </c>
      <c r="CI2" t="s">
        <v>81</v>
      </c>
      <c r="CJ2" t="s">
        <v>82</v>
      </c>
      <c r="CK2" t="s">
        <v>83</v>
      </c>
      <c r="CL2" t="s">
        <v>84</v>
      </c>
      <c r="CM2" t="s">
        <v>85</v>
      </c>
      <c r="CN2" t="s">
        <v>86</v>
      </c>
      <c r="CO2" t="s">
        <v>87</v>
      </c>
      <c r="CP2" t="s">
        <v>88</v>
      </c>
      <c r="CQ2" t="s">
        <v>89</v>
      </c>
      <c r="CR2" t="s">
        <v>90</v>
      </c>
      <c r="CS2" t="s">
        <v>91</v>
      </c>
      <c r="CT2" t="s">
        <v>486</v>
      </c>
      <c r="CU2" t="s">
        <v>487</v>
      </c>
      <c r="CV2" t="s">
        <v>92</v>
      </c>
      <c r="CW2" t="s">
        <v>93</v>
      </c>
      <c r="CX2" t="s">
        <v>94</v>
      </c>
      <c r="CY2" t="s">
        <v>95</v>
      </c>
      <c r="CZ2" t="s">
        <v>96</v>
      </c>
      <c r="DA2" t="s">
        <v>97</v>
      </c>
      <c r="DB2" t="s">
        <v>488</v>
      </c>
      <c r="DC2" t="s">
        <v>489</v>
      </c>
      <c r="DD2" t="s">
        <v>490</v>
      </c>
      <c r="DE2" t="s">
        <v>491</v>
      </c>
      <c r="DF2" t="s">
        <v>492</v>
      </c>
      <c r="DG2" t="s">
        <v>493</v>
      </c>
      <c r="DH2" t="s">
        <v>494</v>
      </c>
      <c r="DI2" t="s">
        <v>495</v>
      </c>
    </row>
    <row r="3" spans="1:113" x14ac:dyDescent="0.3">
      <c r="A3" t="s">
        <v>98</v>
      </c>
      <c r="B3" t="s">
        <v>99</v>
      </c>
      <c r="C3" t="s">
        <v>100</v>
      </c>
      <c r="D3" t="s">
        <v>101</v>
      </c>
      <c r="E3">
        <v>5</v>
      </c>
      <c r="F3" t="s">
        <v>102</v>
      </c>
      <c r="G3" t="s">
        <v>103</v>
      </c>
      <c r="K3">
        <v>1</v>
      </c>
      <c r="N3" t="s">
        <v>104</v>
      </c>
      <c r="P3">
        <v>10</v>
      </c>
      <c r="Q3">
        <v>120</v>
      </c>
      <c r="V3">
        <v>506</v>
      </c>
      <c r="W3">
        <v>506</v>
      </c>
      <c r="AJ3">
        <v>506</v>
      </c>
      <c r="AK3">
        <v>506</v>
      </c>
      <c r="BB3">
        <v>506</v>
      </c>
      <c r="BC3">
        <v>506</v>
      </c>
      <c r="BP3">
        <v>506</v>
      </c>
      <c r="BQ3">
        <v>506</v>
      </c>
      <c r="CH3">
        <v>506</v>
      </c>
      <c r="CI3">
        <v>506</v>
      </c>
    </row>
    <row r="4" spans="1:113" x14ac:dyDescent="0.3">
      <c r="A4" t="s">
        <v>98</v>
      </c>
      <c r="B4" t="s">
        <v>99</v>
      </c>
      <c r="C4" t="s">
        <v>100</v>
      </c>
      <c r="D4" t="s">
        <v>101</v>
      </c>
      <c r="E4">
        <v>5</v>
      </c>
      <c r="F4" t="s">
        <v>105</v>
      </c>
      <c r="G4" t="s">
        <v>106</v>
      </c>
      <c r="H4">
        <v>1</v>
      </c>
      <c r="I4">
        <v>1</v>
      </c>
      <c r="N4" t="s">
        <v>104</v>
      </c>
      <c r="P4">
        <v>16</v>
      </c>
      <c r="Q4">
        <v>192</v>
      </c>
      <c r="R4">
        <v>506</v>
      </c>
      <c r="S4">
        <v>506</v>
      </c>
      <c r="T4">
        <v>506</v>
      </c>
      <c r="U4">
        <v>506</v>
      </c>
      <c r="AH4">
        <v>506</v>
      </c>
      <c r="AI4">
        <v>506</v>
      </c>
      <c r="AX4">
        <v>506</v>
      </c>
      <c r="AY4">
        <v>506</v>
      </c>
      <c r="AZ4">
        <v>506</v>
      </c>
      <c r="BA4">
        <v>506</v>
      </c>
      <c r="BN4">
        <v>506</v>
      </c>
      <c r="BO4">
        <v>506</v>
      </c>
      <c r="CD4">
        <v>506</v>
      </c>
      <c r="CE4">
        <v>506</v>
      </c>
      <c r="CF4">
        <v>506</v>
      </c>
      <c r="CG4">
        <v>506</v>
      </c>
    </row>
    <row r="5" spans="1:113" x14ac:dyDescent="0.3">
      <c r="A5" t="s">
        <v>98</v>
      </c>
      <c r="B5" t="s">
        <v>99</v>
      </c>
      <c r="C5" t="s">
        <v>100</v>
      </c>
      <c r="D5" t="s">
        <v>101</v>
      </c>
      <c r="E5">
        <v>5</v>
      </c>
      <c r="F5" t="s">
        <v>107</v>
      </c>
      <c r="G5" t="s">
        <v>108</v>
      </c>
      <c r="H5">
        <v>1</v>
      </c>
      <c r="I5">
        <v>1</v>
      </c>
      <c r="J5">
        <v>1</v>
      </c>
      <c r="K5">
        <v>1</v>
      </c>
      <c r="N5" t="s">
        <v>109</v>
      </c>
      <c r="P5">
        <v>2</v>
      </c>
      <c r="Q5">
        <v>24</v>
      </c>
      <c r="AL5">
        <v>506</v>
      </c>
      <c r="AM5">
        <v>506</v>
      </c>
    </row>
    <row r="6" spans="1:113" x14ac:dyDescent="0.3">
      <c r="A6" t="s">
        <v>98</v>
      </c>
      <c r="B6" t="s">
        <v>99</v>
      </c>
      <c r="C6" t="s">
        <v>100</v>
      </c>
      <c r="D6" t="s">
        <v>101</v>
      </c>
      <c r="E6">
        <v>5</v>
      </c>
      <c r="F6" t="s">
        <v>110</v>
      </c>
      <c r="G6" t="s">
        <v>111</v>
      </c>
      <c r="L6">
        <v>1</v>
      </c>
      <c r="N6" t="s">
        <v>112</v>
      </c>
      <c r="P6">
        <v>2</v>
      </c>
      <c r="Q6">
        <v>24</v>
      </c>
      <c r="BR6">
        <v>506</v>
      </c>
      <c r="BS6">
        <v>506</v>
      </c>
    </row>
    <row r="7" spans="1:113" x14ac:dyDescent="0.3">
      <c r="A7" t="s">
        <v>98</v>
      </c>
      <c r="B7" t="s">
        <v>113</v>
      </c>
      <c r="C7" t="s">
        <v>114</v>
      </c>
      <c r="D7" t="s">
        <v>115</v>
      </c>
      <c r="E7">
        <v>5</v>
      </c>
      <c r="F7" t="s">
        <v>116</v>
      </c>
      <c r="G7" t="s">
        <v>117</v>
      </c>
      <c r="H7">
        <v>1</v>
      </c>
      <c r="I7">
        <v>1</v>
      </c>
      <c r="J7">
        <v>1</v>
      </c>
      <c r="K7">
        <v>1</v>
      </c>
      <c r="N7" t="s">
        <v>118</v>
      </c>
      <c r="P7">
        <v>26</v>
      </c>
      <c r="Q7">
        <v>312</v>
      </c>
      <c r="X7">
        <v>503</v>
      </c>
      <c r="Y7">
        <v>503</v>
      </c>
      <c r="Z7">
        <v>503</v>
      </c>
      <c r="AA7">
        <v>503</v>
      </c>
      <c r="AB7">
        <v>503</v>
      </c>
      <c r="AC7">
        <v>503</v>
      </c>
      <c r="AN7">
        <v>503</v>
      </c>
      <c r="AO7">
        <v>503</v>
      </c>
      <c r="BD7">
        <v>503</v>
      </c>
      <c r="BE7">
        <v>503</v>
      </c>
      <c r="BF7">
        <v>503</v>
      </c>
      <c r="BG7">
        <v>503</v>
      </c>
      <c r="BH7">
        <v>503</v>
      </c>
      <c r="BI7">
        <v>503</v>
      </c>
      <c r="BT7">
        <v>503</v>
      </c>
      <c r="BU7">
        <v>503</v>
      </c>
      <c r="BV7">
        <v>503</v>
      </c>
      <c r="BW7">
        <v>503</v>
      </c>
      <c r="BX7">
        <v>503</v>
      </c>
      <c r="BY7">
        <v>503</v>
      </c>
      <c r="CJ7">
        <v>503</v>
      </c>
      <c r="CK7">
        <v>503</v>
      </c>
      <c r="CL7">
        <v>503</v>
      </c>
      <c r="CM7">
        <v>503</v>
      </c>
      <c r="CN7">
        <v>503</v>
      </c>
      <c r="CO7">
        <v>503</v>
      </c>
    </row>
    <row r="8" spans="1:113" x14ac:dyDescent="0.3">
      <c r="A8" t="s">
        <v>98</v>
      </c>
      <c r="B8" t="s">
        <v>113</v>
      </c>
      <c r="C8" t="s">
        <v>114</v>
      </c>
      <c r="D8" t="s">
        <v>115</v>
      </c>
      <c r="E8">
        <v>5</v>
      </c>
      <c r="F8" t="s">
        <v>119</v>
      </c>
      <c r="G8" t="s">
        <v>120</v>
      </c>
      <c r="H8">
        <v>1</v>
      </c>
      <c r="I8">
        <v>1</v>
      </c>
      <c r="J8">
        <v>1</v>
      </c>
      <c r="K8">
        <v>1</v>
      </c>
      <c r="N8" t="s">
        <v>121</v>
      </c>
      <c r="P8">
        <v>2</v>
      </c>
      <c r="Q8">
        <v>24</v>
      </c>
      <c r="AR8">
        <v>503</v>
      </c>
      <c r="AS8">
        <v>503</v>
      </c>
    </row>
    <row r="9" spans="1:113" x14ac:dyDescent="0.3">
      <c r="A9" t="s">
        <v>98</v>
      </c>
      <c r="B9" t="s">
        <v>113</v>
      </c>
      <c r="C9" t="s">
        <v>114</v>
      </c>
      <c r="D9" t="s">
        <v>115</v>
      </c>
      <c r="E9">
        <v>5</v>
      </c>
      <c r="F9" t="s">
        <v>110</v>
      </c>
      <c r="G9" t="s">
        <v>111</v>
      </c>
      <c r="L9">
        <v>1</v>
      </c>
      <c r="N9" t="s">
        <v>122</v>
      </c>
      <c r="P9">
        <v>2</v>
      </c>
      <c r="Q9">
        <v>24</v>
      </c>
      <c r="AP9">
        <v>503</v>
      </c>
      <c r="AQ9">
        <v>503</v>
      </c>
    </row>
    <row r="10" spans="1:113" x14ac:dyDescent="0.3">
      <c r="A10" t="s">
        <v>98</v>
      </c>
      <c r="B10" t="s">
        <v>123</v>
      </c>
      <c r="C10" t="s">
        <v>100</v>
      </c>
      <c r="D10" t="s">
        <v>124</v>
      </c>
      <c r="E10">
        <v>4</v>
      </c>
      <c r="F10" t="s">
        <v>102</v>
      </c>
      <c r="G10" t="s">
        <v>103</v>
      </c>
      <c r="I10">
        <v>1</v>
      </c>
      <c r="J10">
        <v>1</v>
      </c>
      <c r="N10" t="s">
        <v>124</v>
      </c>
      <c r="P10">
        <v>28</v>
      </c>
      <c r="Q10">
        <v>336</v>
      </c>
      <c r="X10">
        <v>504</v>
      </c>
      <c r="Y10">
        <v>504</v>
      </c>
      <c r="Z10">
        <v>504</v>
      </c>
      <c r="AA10">
        <v>504</v>
      </c>
      <c r="AB10">
        <v>504</v>
      </c>
      <c r="AC10">
        <v>504</v>
      </c>
      <c r="AN10">
        <v>504</v>
      </c>
      <c r="AO10">
        <v>504</v>
      </c>
      <c r="AP10">
        <v>504</v>
      </c>
      <c r="AQ10">
        <v>504</v>
      </c>
      <c r="AR10">
        <v>504</v>
      </c>
      <c r="AS10">
        <v>504</v>
      </c>
      <c r="BD10">
        <v>504</v>
      </c>
      <c r="BE10">
        <v>504</v>
      </c>
      <c r="BF10">
        <v>504</v>
      </c>
      <c r="BG10">
        <v>504</v>
      </c>
      <c r="BH10">
        <v>504</v>
      </c>
      <c r="BI10">
        <v>504</v>
      </c>
      <c r="BT10">
        <v>504</v>
      </c>
      <c r="BU10">
        <v>504</v>
      </c>
      <c r="BV10">
        <v>504</v>
      </c>
      <c r="BW10">
        <v>504</v>
      </c>
      <c r="BX10">
        <v>504</v>
      </c>
      <c r="BY10">
        <v>504</v>
      </c>
      <c r="CL10">
        <v>504</v>
      </c>
      <c r="CM10">
        <v>504</v>
      </c>
      <c r="CN10">
        <v>504</v>
      </c>
      <c r="CO10">
        <v>504</v>
      </c>
    </row>
    <row r="11" spans="1:113" x14ac:dyDescent="0.3">
      <c r="A11" t="s">
        <v>98</v>
      </c>
      <c r="B11" t="s">
        <v>123</v>
      </c>
      <c r="C11" t="s">
        <v>100</v>
      </c>
      <c r="D11" t="s">
        <v>124</v>
      </c>
      <c r="E11">
        <v>4</v>
      </c>
      <c r="F11" t="s">
        <v>110</v>
      </c>
      <c r="G11" t="s">
        <v>111</v>
      </c>
      <c r="K11">
        <v>1</v>
      </c>
      <c r="N11" t="s">
        <v>499</v>
      </c>
      <c r="P11">
        <v>2</v>
      </c>
      <c r="Q11">
        <v>24</v>
      </c>
      <c r="CJ11">
        <v>504</v>
      </c>
      <c r="CK11">
        <v>504</v>
      </c>
    </row>
    <row r="12" spans="1:113" x14ac:dyDescent="0.3">
      <c r="A12" t="s">
        <v>98</v>
      </c>
      <c r="B12" t="s">
        <v>125</v>
      </c>
      <c r="C12" t="s">
        <v>100</v>
      </c>
      <c r="D12" t="s">
        <v>115</v>
      </c>
      <c r="E12">
        <v>5</v>
      </c>
      <c r="F12" t="s">
        <v>102</v>
      </c>
      <c r="G12" t="s">
        <v>103</v>
      </c>
      <c r="K12">
        <v>1</v>
      </c>
      <c r="N12" t="s">
        <v>126</v>
      </c>
      <c r="P12">
        <v>10</v>
      </c>
      <c r="Q12">
        <v>120</v>
      </c>
      <c r="AB12">
        <v>502</v>
      </c>
      <c r="AC12">
        <v>502</v>
      </c>
      <c r="AR12">
        <v>502</v>
      </c>
      <c r="AS12">
        <v>502</v>
      </c>
      <c r="BH12">
        <v>502</v>
      </c>
      <c r="BI12">
        <v>502</v>
      </c>
      <c r="BV12">
        <v>502</v>
      </c>
      <c r="BW12">
        <v>502</v>
      </c>
      <c r="CN12">
        <v>502</v>
      </c>
      <c r="CO12">
        <v>502</v>
      </c>
    </row>
    <row r="13" spans="1:113" x14ac:dyDescent="0.3">
      <c r="A13" t="s">
        <v>98</v>
      </c>
      <c r="B13" t="s">
        <v>125</v>
      </c>
      <c r="C13" t="s">
        <v>100</v>
      </c>
      <c r="D13" t="s">
        <v>115</v>
      </c>
      <c r="E13">
        <v>5</v>
      </c>
      <c r="F13" t="s">
        <v>105</v>
      </c>
      <c r="G13" t="s">
        <v>106</v>
      </c>
      <c r="H13">
        <v>1</v>
      </c>
      <c r="I13">
        <v>1</v>
      </c>
      <c r="N13" t="s">
        <v>126</v>
      </c>
      <c r="P13">
        <v>16</v>
      </c>
      <c r="Q13">
        <v>192</v>
      </c>
      <c r="X13">
        <v>502</v>
      </c>
      <c r="Y13">
        <v>502</v>
      </c>
      <c r="AP13">
        <v>502</v>
      </c>
      <c r="AQ13">
        <v>502</v>
      </c>
      <c r="BD13">
        <v>502</v>
      </c>
      <c r="BE13">
        <v>502</v>
      </c>
      <c r="BF13">
        <v>502</v>
      </c>
      <c r="BG13">
        <v>502</v>
      </c>
      <c r="BT13">
        <v>502</v>
      </c>
      <c r="BU13">
        <v>502</v>
      </c>
      <c r="BX13">
        <v>502</v>
      </c>
      <c r="BY13">
        <v>502</v>
      </c>
      <c r="CJ13">
        <v>502</v>
      </c>
      <c r="CK13">
        <v>502</v>
      </c>
      <c r="CL13">
        <v>502</v>
      </c>
      <c r="CM13">
        <v>502</v>
      </c>
    </row>
    <row r="14" spans="1:113" x14ac:dyDescent="0.3">
      <c r="A14" t="s">
        <v>98</v>
      </c>
      <c r="B14" t="s">
        <v>125</v>
      </c>
      <c r="C14" t="s">
        <v>100</v>
      </c>
      <c r="D14" t="s">
        <v>115</v>
      </c>
      <c r="E14">
        <v>5</v>
      </c>
      <c r="F14" t="s">
        <v>127</v>
      </c>
      <c r="G14" t="s">
        <v>128</v>
      </c>
      <c r="H14">
        <v>1</v>
      </c>
      <c r="I14">
        <v>1</v>
      </c>
      <c r="J14">
        <v>1</v>
      </c>
      <c r="K14">
        <v>1</v>
      </c>
      <c r="N14" t="s">
        <v>509</v>
      </c>
      <c r="P14">
        <v>2</v>
      </c>
      <c r="Q14">
        <v>24</v>
      </c>
      <c r="Z14">
        <v>502</v>
      </c>
      <c r="AA14">
        <v>502</v>
      </c>
    </row>
    <row r="15" spans="1:113" x14ac:dyDescent="0.3">
      <c r="A15" t="s">
        <v>98</v>
      </c>
      <c r="B15" t="s">
        <v>125</v>
      </c>
      <c r="C15" t="s">
        <v>100</v>
      </c>
      <c r="D15" t="s">
        <v>115</v>
      </c>
      <c r="E15">
        <v>5</v>
      </c>
      <c r="F15" t="s">
        <v>110</v>
      </c>
      <c r="G15" t="s">
        <v>111</v>
      </c>
      <c r="K15">
        <v>1</v>
      </c>
      <c r="N15" t="s">
        <v>122</v>
      </c>
      <c r="P15">
        <v>2</v>
      </c>
      <c r="Q15">
        <v>24</v>
      </c>
      <c r="AN15">
        <v>502</v>
      </c>
      <c r="AO15">
        <v>502</v>
      </c>
    </row>
    <row r="16" spans="1:113" x14ac:dyDescent="0.3">
      <c r="A16" t="s">
        <v>98</v>
      </c>
      <c r="B16" t="s">
        <v>130</v>
      </c>
      <c r="C16" t="s">
        <v>100</v>
      </c>
      <c r="D16" t="s">
        <v>124</v>
      </c>
      <c r="E16">
        <v>4</v>
      </c>
      <c r="F16" t="s">
        <v>102</v>
      </c>
      <c r="G16" t="s">
        <v>103</v>
      </c>
      <c r="I16">
        <v>1</v>
      </c>
      <c r="J16">
        <v>1</v>
      </c>
      <c r="N16" t="s">
        <v>131</v>
      </c>
      <c r="P16">
        <v>24</v>
      </c>
      <c r="Q16">
        <v>288</v>
      </c>
      <c r="R16">
        <v>505</v>
      </c>
      <c r="S16">
        <v>505</v>
      </c>
      <c r="V16">
        <v>505</v>
      </c>
      <c r="W16">
        <v>505</v>
      </c>
      <c r="AH16">
        <v>505</v>
      </c>
      <c r="AI16">
        <v>505</v>
      </c>
      <c r="AJ16">
        <v>505</v>
      </c>
      <c r="AK16">
        <v>505</v>
      </c>
      <c r="AX16">
        <v>505</v>
      </c>
      <c r="AY16">
        <v>505</v>
      </c>
      <c r="BB16">
        <v>505</v>
      </c>
      <c r="BC16">
        <v>505</v>
      </c>
      <c r="BN16">
        <v>505</v>
      </c>
      <c r="BO16">
        <v>505</v>
      </c>
      <c r="BP16">
        <v>505</v>
      </c>
      <c r="BQ16">
        <v>505</v>
      </c>
      <c r="BR16">
        <v>505</v>
      </c>
      <c r="BS16">
        <v>505</v>
      </c>
      <c r="CD16">
        <v>505</v>
      </c>
      <c r="CE16">
        <v>505</v>
      </c>
      <c r="CF16">
        <v>505</v>
      </c>
      <c r="CG16">
        <v>505</v>
      </c>
      <c r="CH16">
        <v>505</v>
      </c>
      <c r="CI16">
        <v>505</v>
      </c>
    </row>
    <row r="17" spans="1:105" x14ac:dyDescent="0.3">
      <c r="A17" t="s">
        <v>98</v>
      </c>
      <c r="B17" t="s">
        <v>130</v>
      </c>
      <c r="C17" t="s">
        <v>100</v>
      </c>
      <c r="D17" t="s">
        <v>124</v>
      </c>
      <c r="E17">
        <v>4</v>
      </c>
      <c r="F17" t="s">
        <v>119</v>
      </c>
      <c r="G17" t="s">
        <v>120</v>
      </c>
      <c r="H17">
        <v>1</v>
      </c>
      <c r="I17">
        <v>1</v>
      </c>
      <c r="J17">
        <v>1</v>
      </c>
      <c r="K17">
        <v>1</v>
      </c>
      <c r="N17" t="s">
        <v>131</v>
      </c>
      <c r="P17">
        <v>2</v>
      </c>
      <c r="Q17">
        <v>24</v>
      </c>
      <c r="T17">
        <v>505</v>
      </c>
      <c r="U17">
        <v>505</v>
      </c>
    </row>
    <row r="18" spans="1:105" x14ac:dyDescent="0.3">
      <c r="A18" t="s">
        <v>98</v>
      </c>
      <c r="B18" t="s">
        <v>130</v>
      </c>
      <c r="C18" t="s">
        <v>100</v>
      </c>
      <c r="D18" t="s">
        <v>124</v>
      </c>
      <c r="E18">
        <v>4</v>
      </c>
      <c r="F18" t="s">
        <v>132</v>
      </c>
      <c r="G18" t="s">
        <v>133</v>
      </c>
      <c r="H18">
        <v>1</v>
      </c>
      <c r="I18">
        <v>1</v>
      </c>
      <c r="J18">
        <v>1</v>
      </c>
      <c r="K18">
        <v>1</v>
      </c>
      <c r="N18" t="s">
        <v>498</v>
      </c>
      <c r="P18">
        <v>2</v>
      </c>
      <c r="Q18">
        <v>24</v>
      </c>
      <c r="AL18">
        <v>505</v>
      </c>
      <c r="AM18">
        <v>505</v>
      </c>
    </row>
    <row r="19" spans="1:105" x14ac:dyDescent="0.3">
      <c r="A19" t="s">
        <v>98</v>
      </c>
      <c r="B19" t="s">
        <v>130</v>
      </c>
      <c r="C19" t="s">
        <v>100</v>
      </c>
      <c r="D19" t="s">
        <v>124</v>
      </c>
      <c r="E19">
        <v>4</v>
      </c>
      <c r="F19" t="s">
        <v>110</v>
      </c>
      <c r="G19" t="s">
        <v>111</v>
      </c>
      <c r="K19">
        <v>1</v>
      </c>
      <c r="N19" t="s">
        <v>134</v>
      </c>
      <c r="P19">
        <v>2</v>
      </c>
      <c r="Q19">
        <v>24</v>
      </c>
      <c r="AZ19">
        <v>505</v>
      </c>
      <c r="BA19">
        <v>505</v>
      </c>
    </row>
    <row r="20" spans="1:105" x14ac:dyDescent="0.3">
      <c r="A20" t="s">
        <v>98</v>
      </c>
      <c r="B20" t="s">
        <v>135</v>
      </c>
      <c r="C20" t="s">
        <v>136</v>
      </c>
      <c r="D20" t="s">
        <v>137</v>
      </c>
      <c r="E20">
        <v>3</v>
      </c>
      <c r="F20" t="s">
        <v>138</v>
      </c>
      <c r="G20" t="s">
        <v>139</v>
      </c>
      <c r="J20">
        <v>1</v>
      </c>
      <c r="K20">
        <v>1</v>
      </c>
      <c r="N20" t="s">
        <v>140</v>
      </c>
      <c r="P20">
        <v>16</v>
      </c>
      <c r="Q20">
        <v>192</v>
      </c>
      <c r="AV20">
        <v>502</v>
      </c>
      <c r="AW20">
        <v>502</v>
      </c>
      <c r="BL20">
        <v>502</v>
      </c>
      <c r="BM20">
        <v>502</v>
      </c>
      <c r="BZ20">
        <v>502</v>
      </c>
      <c r="CA20">
        <v>502</v>
      </c>
      <c r="CB20">
        <v>502</v>
      </c>
      <c r="CC20">
        <v>502</v>
      </c>
      <c r="CR20">
        <v>502</v>
      </c>
      <c r="CS20">
        <v>502</v>
      </c>
      <c r="CV20">
        <v>502</v>
      </c>
      <c r="CW20">
        <v>502</v>
      </c>
      <c r="CX20">
        <v>502</v>
      </c>
      <c r="CY20">
        <v>502</v>
      </c>
      <c r="CZ20">
        <v>502</v>
      </c>
      <c r="DA20">
        <v>502</v>
      </c>
    </row>
    <row r="21" spans="1:105" x14ac:dyDescent="0.3">
      <c r="A21" t="s">
        <v>98</v>
      </c>
      <c r="B21" t="s">
        <v>135</v>
      </c>
      <c r="C21" t="s">
        <v>136</v>
      </c>
      <c r="D21" t="s">
        <v>137</v>
      </c>
      <c r="E21">
        <v>3</v>
      </c>
      <c r="F21" t="s">
        <v>132</v>
      </c>
      <c r="G21" t="s">
        <v>133</v>
      </c>
      <c r="H21">
        <v>1</v>
      </c>
      <c r="I21">
        <v>1</v>
      </c>
      <c r="J21">
        <v>1</v>
      </c>
      <c r="K21">
        <v>1</v>
      </c>
      <c r="N21" t="s">
        <v>498</v>
      </c>
      <c r="P21">
        <v>2</v>
      </c>
      <c r="Q21">
        <v>24</v>
      </c>
      <c r="AD21">
        <v>502</v>
      </c>
      <c r="AE21">
        <v>502</v>
      </c>
    </row>
    <row r="22" spans="1:105" x14ac:dyDescent="0.3">
      <c r="A22" t="s">
        <v>98</v>
      </c>
      <c r="B22" t="s">
        <v>135</v>
      </c>
      <c r="C22" t="s">
        <v>136</v>
      </c>
      <c r="D22" t="s">
        <v>137</v>
      </c>
      <c r="E22">
        <v>3</v>
      </c>
      <c r="F22" t="s">
        <v>141</v>
      </c>
      <c r="G22" t="s">
        <v>142</v>
      </c>
      <c r="H22">
        <v>1</v>
      </c>
      <c r="I22">
        <v>1</v>
      </c>
      <c r="J22">
        <v>1</v>
      </c>
      <c r="K22">
        <v>1</v>
      </c>
      <c r="N22" t="s">
        <v>143</v>
      </c>
      <c r="P22">
        <v>2</v>
      </c>
      <c r="Q22">
        <v>24</v>
      </c>
      <c r="CP22">
        <v>502</v>
      </c>
      <c r="CQ22">
        <v>502</v>
      </c>
    </row>
    <row r="23" spans="1:105" x14ac:dyDescent="0.3">
      <c r="A23" t="s">
        <v>98</v>
      </c>
      <c r="B23" t="s">
        <v>135</v>
      </c>
      <c r="C23" t="s">
        <v>136</v>
      </c>
      <c r="D23" t="s">
        <v>137</v>
      </c>
      <c r="E23">
        <v>3</v>
      </c>
      <c r="F23" t="s">
        <v>144</v>
      </c>
      <c r="G23" t="s">
        <v>145</v>
      </c>
      <c r="H23">
        <v>1</v>
      </c>
      <c r="I23">
        <v>1</v>
      </c>
      <c r="J23">
        <v>1</v>
      </c>
      <c r="K23">
        <v>1</v>
      </c>
      <c r="N23" t="s">
        <v>498</v>
      </c>
      <c r="P23">
        <v>2</v>
      </c>
      <c r="Q23">
        <v>24</v>
      </c>
      <c r="AF23">
        <v>502</v>
      </c>
      <c r="AG23">
        <v>502</v>
      </c>
    </row>
    <row r="24" spans="1:105" x14ac:dyDescent="0.3">
      <c r="A24" t="s">
        <v>98</v>
      </c>
      <c r="B24" t="s">
        <v>135</v>
      </c>
      <c r="C24" t="s">
        <v>136</v>
      </c>
      <c r="D24" t="s">
        <v>137</v>
      </c>
      <c r="E24">
        <v>3</v>
      </c>
      <c r="F24" t="s">
        <v>107</v>
      </c>
      <c r="G24" t="s">
        <v>108</v>
      </c>
      <c r="H24">
        <v>1</v>
      </c>
      <c r="I24">
        <v>1</v>
      </c>
      <c r="J24">
        <v>1</v>
      </c>
      <c r="K24">
        <v>1</v>
      </c>
      <c r="N24" t="s">
        <v>109</v>
      </c>
      <c r="P24">
        <v>2</v>
      </c>
      <c r="Q24">
        <v>24</v>
      </c>
      <c r="BJ24">
        <v>502</v>
      </c>
      <c r="BK24">
        <v>502</v>
      </c>
    </row>
    <row r="25" spans="1:105" x14ac:dyDescent="0.3">
      <c r="A25" t="s">
        <v>98</v>
      </c>
      <c r="B25" t="s">
        <v>135</v>
      </c>
      <c r="C25" t="s">
        <v>136</v>
      </c>
      <c r="D25" t="s">
        <v>137</v>
      </c>
      <c r="E25">
        <v>3</v>
      </c>
      <c r="F25" t="s">
        <v>110</v>
      </c>
      <c r="G25" t="s">
        <v>111</v>
      </c>
      <c r="J25">
        <v>1</v>
      </c>
      <c r="N25" t="s">
        <v>499</v>
      </c>
      <c r="P25">
        <v>2</v>
      </c>
      <c r="Q25">
        <v>24</v>
      </c>
      <c r="AT25">
        <v>502</v>
      </c>
      <c r="AU25">
        <v>502</v>
      </c>
    </row>
    <row r="26" spans="1:105" x14ac:dyDescent="0.3">
      <c r="A26" t="s">
        <v>98</v>
      </c>
      <c r="B26" t="s">
        <v>146</v>
      </c>
      <c r="C26" t="s">
        <v>147</v>
      </c>
      <c r="D26" t="s">
        <v>148</v>
      </c>
      <c r="E26">
        <v>3</v>
      </c>
      <c r="F26" t="s">
        <v>138</v>
      </c>
      <c r="G26" t="s">
        <v>139</v>
      </c>
      <c r="J26">
        <v>1</v>
      </c>
      <c r="K26">
        <v>1</v>
      </c>
      <c r="N26" t="s">
        <v>149</v>
      </c>
      <c r="P26">
        <v>22</v>
      </c>
      <c r="Q26">
        <v>264</v>
      </c>
      <c r="R26">
        <v>303</v>
      </c>
      <c r="S26">
        <v>303</v>
      </c>
      <c r="T26">
        <v>303</v>
      </c>
      <c r="U26">
        <v>303</v>
      </c>
      <c r="V26">
        <v>303</v>
      </c>
      <c r="W26">
        <v>303</v>
      </c>
      <c r="AH26">
        <v>303</v>
      </c>
      <c r="AI26">
        <v>303</v>
      </c>
      <c r="AJ26">
        <v>303</v>
      </c>
      <c r="AK26">
        <v>303</v>
      </c>
      <c r="AX26">
        <v>303</v>
      </c>
      <c r="AY26">
        <v>303</v>
      </c>
      <c r="AZ26">
        <v>303</v>
      </c>
      <c r="BA26">
        <v>303</v>
      </c>
      <c r="BN26">
        <v>303</v>
      </c>
      <c r="BO26">
        <v>303</v>
      </c>
      <c r="BP26">
        <v>303</v>
      </c>
      <c r="BQ26">
        <v>303</v>
      </c>
      <c r="CD26">
        <v>303</v>
      </c>
      <c r="CE26">
        <v>303</v>
      </c>
      <c r="CF26">
        <v>303</v>
      </c>
      <c r="CG26">
        <v>303</v>
      </c>
    </row>
    <row r="27" spans="1:105" x14ac:dyDescent="0.3">
      <c r="A27" t="s">
        <v>98</v>
      </c>
      <c r="B27" t="s">
        <v>146</v>
      </c>
      <c r="C27" t="s">
        <v>147</v>
      </c>
      <c r="D27" t="s">
        <v>148</v>
      </c>
      <c r="E27">
        <v>3</v>
      </c>
      <c r="F27" t="s">
        <v>141</v>
      </c>
      <c r="G27" t="s">
        <v>142</v>
      </c>
      <c r="H27">
        <v>1</v>
      </c>
      <c r="I27">
        <v>1</v>
      </c>
      <c r="J27">
        <v>1</v>
      </c>
      <c r="K27">
        <v>1</v>
      </c>
      <c r="N27" t="s">
        <v>143</v>
      </c>
      <c r="P27">
        <v>2</v>
      </c>
      <c r="Q27">
        <v>24</v>
      </c>
      <c r="BB27">
        <v>303</v>
      </c>
      <c r="BC27">
        <v>303</v>
      </c>
    </row>
    <row r="28" spans="1:105" x14ac:dyDescent="0.3">
      <c r="A28" t="s">
        <v>98</v>
      </c>
      <c r="B28" t="s">
        <v>146</v>
      </c>
      <c r="C28" t="s">
        <v>147</v>
      </c>
      <c r="D28" t="s">
        <v>148</v>
      </c>
      <c r="E28">
        <v>3</v>
      </c>
      <c r="F28" t="s">
        <v>144</v>
      </c>
      <c r="G28" t="s">
        <v>145</v>
      </c>
      <c r="H28">
        <v>1</v>
      </c>
      <c r="I28">
        <v>1</v>
      </c>
      <c r="J28">
        <v>1</v>
      </c>
      <c r="K28">
        <v>1</v>
      </c>
      <c r="N28" t="s">
        <v>510</v>
      </c>
      <c r="P28">
        <v>2</v>
      </c>
      <c r="Q28">
        <v>24</v>
      </c>
      <c r="BR28">
        <v>303</v>
      </c>
      <c r="BS28">
        <v>303</v>
      </c>
    </row>
    <row r="29" spans="1:105" x14ac:dyDescent="0.3">
      <c r="A29" t="s">
        <v>98</v>
      </c>
      <c r="B29" t="s">
        <v>146</v>
      </c>
      <c r="C29" t="s">
        <v>147</v>
      </c>
      <c r="D29" t="s">
        <v>148</v>
      </c>
      <c r="E29">
        <v>3</v>
      </c>
      <c r="F29" t="s">
        <v>107</v>
      </c>
      <c r="G29" t="s">
        <v>108</v>
      </c>
      <c r="H29">
        <v>1</v>
      </c>
      <c r="I29">
        <v>1</v>
      </c>
      <c r="J29">
        <v>1</v>
      </c>
      <c r="K29">
        <v>1</v>
      </c>
      <c r="N29" t="s">
        <v>109</v>
      </c>
      <c r="P29">
        <v>2</v>
      </c>
      <c r="Q29">
        <v>24</v>
      </c>
      <c r="CH29">
        <v>303</v>
      </c>
      <c r="CI29">
        <v>303</v>
      </c>
    </row>
    <row r="30" spans="1:105" x14ac:dyDescent="0.3">
      <c r="A30" t="s">
        <v>98</v>
      </c>
      <c r="B30" t="s">
        <v>146</v>
      </c>
      <c r="C30" t="s">
        <v>147</v>
      </c>
      <c r="D30" t="s">
        <v>148</v>
      </c>
      <c r="E30">
        <v>3</v>
      </c>
      <c r="F30" t="s">
        <v>110</v>
      </c>
      <c r="G30" t="s">
        <v>111</v>
      </c>
      <c r="J30">
        <v>1</v>
      </c>
      <c r="N30" t="s">
        <v>150</v>
      </c>
      <c r="P30">
        <v>2</v>
      </c>
      <c r="Q30">
        <v>24</v>
      </c>
      <c r="AL30">
        <v>303</v>
      </c>
      <c r="AM30">
        <v>303</v>
      </c>
    </row>
    <row r="31" spans="1:105" x14ac:dyDescent="0.3">
      <c r="A31" t="s">
        <v>98</v>
      </c>
      <c r="B31" t="s">
        <v>151</v>
      </c>
      <c r="C31" t="s">
        <v>136</v>
      </c>
      <c r="D31" t="s">
        <v>149</v>
      </c>
      <c r="E31">
        <v>3</v>
      </c>
      <c r="F31" t="s">
        <v>138</v>
      </c>
      <c r="G31" t="s">
        <v>139</v>
      </c>
      <c r="J31">
        <v>1</v>
      </c>
      <c r="K31">
        <v>1</v>
      </c>
      <c r="N31" t="s">
        <v>121</v>
      </c>
      <c r="P31">
        <v>16</v>
      </c>
      <c r="Q31">
        <v>192</v>
      </c>
      <c r="AF31">
        <v>506</v>
      </c>
      <c r="AG31">
        <v>506</v>
      </c>
      <c r="AV31">
        <v>506</v>
      </c>
      <c r="AW31">
        <v>506</v>
      </c>
      <c r="BJ31">
        <v>506</v>
      </c>
      <c r="BK31">
        <v>506</v>
      </c>
      <c r="BL31">
        <v>506</v>
      </c>
      <c r="BM31">
        <v>506</v>
      </c>
      <c r="BZ31">
        <v>506</v>
      </c>
      <c r="CA31">
        <v>506</v>
      </c>
      <c r="CB31">
        <v>506</v>
      </c>
      <c r="CC31">
        <v>506</v>
      </c>
      <c r="CP31">
        <v>506</v>
      </c>
      <c r="CQ31">
        <v>506</v>
      </c>
      <c r="CV31">
        <v>506</v>
      </c>
      <c r="CW31">
        <v>506</v>
      </c>
    </row>
    <row r="32" spans="1:105" x14ac:dyDescent="0.3">
      <c r="A32" t="s">
        <v>98</v>
      </c>
      <c r="B32" t="s">
        <v>151</v>
      </c>
      <c r="C32" t="s">
        <v>136</v>
      </c>
      <c r="D32" t="s">
        <v>149</v>
      </c>
      <c r="E32">
        <v>3</v>
      </c>
      <c r="F32" t="s">
        <v>152</v>
      </c>
      <c r="G32" t="s">
        <v>153</v>
      </c>
      <c r="H32">
        <v>1</v>
      </c>
      <c r="I32">
        <v>1</v>
      </c>
      <c r="J32">
        <v>1</v>
      </c>
      <c r="K32">
        <v>1</v>
      </c>
      <c r="N32" t="s">
        <v>121</v>
      </c>
      <c r="P32">
        <v>2</v>
      </c>
      <c r="Q32">
        <v>24</v>
      </c>
      <c r="CX32">
        <v>506</v>
      </c>
      <c r="CY32">
        <v>506</v>
      </c>
    </row>
    <row r="33" spans="1:105" x14ac:dyDescent="0.3">
      <c r="A33" t="s">
        <v>98</v>
      </c>
      <c r="B33" t="s">
        <v>151</v>
      </c>
      <c r="C33" t="s">
        <v>136</v>
      </c>
      <c r="D33" t="s">
        <v>149</v>
      </c>
      <c r="E33">
        <v>3</v>
      </c>
      <c r="F33" t="s">
        <v>144</v>
      </c>
      <c r="G33" t="s">
        <v>145</v>
      </c>
      <c r="H33">
        <v>1</v>
      </c>
      <c r="I33">
        <v>1</v>
      </c>
      <c r="J33">
        <v>1</v>
      </c>
      <c r="K33">
        <v>1</v>
      </c>
      <c r="N33" t="s">
        <v>510</v>
      </c>
      <c r="P33">
        <v>2</v>
      </c>
      <c r="Q33">
        <v>24</v>
      </c>
      <c r="CR33">
        <v>506</v>
      </c>
      <c r="CS33">
        <v>506</v>
      </c>
    </row>
    <row r="34" spans="1:105" x14ac:dyDescent="0.3">
      <c r="A34" t="s">
        <v>98</v>
      </c>
      <c r="B34" t="s">
        <v>151</v>
      </c>
      <c r="C34" t="s">
        <v>136</v>
      </c>
      <c r="D34" t="s">
        <v>149</v>
      </c>
      <c r="E34">
        <v>3</v>
      </c>
      <c r="F34" t="s">
        <v>107</v>
      </c>
      <c r="G34" t="s">
        <v>108</v>
      </c>
      <c r="H34">
        <v>1</v>
      </c>
      <c r="I34">
        <v>1</v>
      </c>
      <c r="J34">
        <v>1</v>
      </c>
      <c r="K34">
        <v>1</v>
      </c>
      <c r="N34" t="s">
        <v>109</v>
      </c>
      <c r="P34">
        <v>2</v>
      </c>
      <c r="Q34">
        <v>24</v>
      </c>
      <c r="AT34">
        <v>506</v>
      </c>
      <c r="AU34">
        <v>506</v>
      </c>
    </row>
    <row r="35" spans="1:105" x14ac:dyDescent="0.3">
      <c r="A35" t="s">
        <v>98</v>
      </c>
      <c r="B35" t="s">
        <v>151</v>
      </c>
      <c r="C35" t="s">
        <v>136</v>
      </c>
      <c r="D35" t="s">
        <v>149</v>
      </c>
      <c r="E35">
        <v>3</v>
      </c>
      <c r="F35" t="s">
        <v>127</v>
      </c>
      <c r="G35" t="s">
        <v>128</v>
      </c>
      <c r="H35">
        <v>1</v>
      </c>
      <c r="I35">
        <v>1</v>
      </c>
      <c r="J35">
        <v>1</v>
      </c>
      <c r="K35">
        <v>1</v>
      </c>
      <c r="N35" t="s">
        <v>509</v>
      </c>
      <c r="P35">
        <v>2</v>
      </c>
      <c r="Q35">
        <v>24</v>
      </c>
      <c r="CZ35">
        <v>506</v>
      </c>
      <c r="DA35">
        <v>506</v>
      </c>
    </row>
    <row r="36" spans="1:105" x14ac:dyDescent="0.3">
      <c r="A36" t="s">
        <v>98</v>
      </c>
      <c r="B36" t="s">
        <v>151</v>
      </c>
      <c r="C36" t="s">
        <v>136</v>
      </c>
      <c r="D36" t="s">
        <v>149</v>
      </c>
      <c r="E36">
        <v>3</v>
      </c>
      <c r="F36" t="s">
        <v>110</v>
      </c>
      <c r="G36" t="s">
        <v>111</v>
      </c>
      <c r="J36">
        <v>1</v>
      </c>
      <c r="N36" t="s">
        <v>150</v>
      </c>
      <c r="P36">
        <v>2</v>
      </c>
      <c r="Q36">
        <v>24</v>
      </c>
      <c r="AD36">
        <v>506</v>
      </c>
      <c r="AE36">
        <v>506</v>
      </c>
    </row>
    <row r="37" spans="1:105" x14ac:dyDescent="0.3">
      <c r="A37" t="s">
        <v>98</v>
      </c>
      <c r="B37" t="s">
        <v>154</v>
      </c>
      <c r="C37" t="s">
        <v>136</v>
      </c>
      <c r="D37" t="s">
        <v>155</v>
      </c>
      <c r="E37">
        <v>3</v>
      </c>
      <c r="F37" t="s">
        <v>138</v>
      </c>
      <c r="G37" t="s">
        <v>139</v>
      </c>
      <c r="J37">
        <v>1</v>
      </c>
      <c r="K37">
        <v>1</v>
      </c>
      <c r="N37" t="s">
        <v>140</v>
      </c>
      <c r="P37">
        <v>20</v>
      </c>
      <c r="Q37">
        <v>240</v>
      </c>
      <c r="Z37" t="s">
        <v>483</v>
      </c>
      <c r="AA37" t="s">
        <v>483</v>
      </c>
      <c r="AB37" t="s">
        <v>483</v>
      </c>
      <c r="AC37" t="s">
        <v>483</v>
      </c>
      <c r="AP37" t="s">
        <v>483</v>
      </c>
      <c r="AQ37" t="s">
        <v>483</v>
      </c>
      <c r="AR37" t="s">
        <v>483</v>
      </c>
      <c r="AS37" t="s">
        <v>483</v>
      </c>
      <c r="BD37" t="s">
        <v>483</v>
      </c>
      <c r="BE37" t="s">
        <v>483</v>
      </c>
      <c r="BF37" t="s">
        <v>483</v>
      </c>
      <c r="BG37" t="s">
        <v>483</v>
      </c>
      <c r="BV37" t="s">
        <v>483</v>
      </c>
      <c r="BW37" t="s">
        <v>483</v>
      </c>
      <c r="BX37" t="s">
        <v>483</v>
      </c>
      <c r="BY37" t="s">
        <v>483</v>
      </c>
      <c r="CL37" t="s">
        <v>483</v>
      </c>
      <c r="CM37" t="s">
        <v>483</v>
      </c>
      <c r="CN37" t="s">
        <v>483</v>
      </c>
      <c r="CO37" t="s">
        <v>483</v>
      </c>
    </row>
    <row r="38" spans="1:105" x14ac:dyDescent="0.3">
      <c r="A38" t="s">
        <v>98</v>
      </c>
      <c r="B38" t="s">
        <v>154</v>
      </c>
      <c r="C38" t="s">
        <v>136</v>
      </c>
      <c r="D38" t="s">
        <v>155</v>
      </c>
      <c r="E38">
        <v>3</v>
      </c>
      <c r="F38" t="s">
        <v>152</v>
      </c>
      <c r="G38" t="s">
        <v>153</v>
      </c>
      <c r="H38">
        <v>1</v>
      </c>
      <c r="I38">
        <v>1</v>
      </c>
      <c r="J38">
        <v>1</v>
      </c>
      <c r="K38">
        <v>1</v>
      </c>
      <c r="N38" t="s">
        <v>137</v>
      </c>
      <c r="P38">
        <v>2</v>
      </c>
      <c r="Q38">
        <v>24</v>
      </c>
      <c r="BT38" t="s">
        <v>483</v>
      </c>
      <c r="BU38" t="s">
        <v>483</v>
      </c>
    </row>
    <row r="39" spans="1:105" x14ac:dyDescent="0.3">
      <c r="A39" t="s">
        <v>98</v>
      </c>
      <c r="B39" t="s">
        <v>154</v>
      </c>
      <c r="C39" t="s">
        <v>136</v>
      </c>
      <c r="D39" t="s">
        <v>155</v>
      </c>
      <c r="E39">
        <v>3</v>
      </c>
      <c r="F39" t="s">
        <v>141</v>
      </c>
      <c r="G39" t="s">
        <v>142</v>
      </c>
      <c r="H39">
        <v>1</v>
      </c>
      <c r="I39">
        <v>1</v>
      </c>
      <c r="J39">
        <v>1</v>
      </c>
      <c r="K39">
        <v>1</v>
      </c>
      <c r="N39" t="s">
        <v>143</v>
      </c>
      <c r="P39">
        <v>2</v>
      </c>
      <c r="Q39">
        <v>24</v>
      </c>
      <c r="AN39" t="s">
        <v>483</v>
      </c>
      <c r="AO39" t="s">
        <v>483</v>
      </c>
    </row>
    <row r="40" spans="1:105" x14ac:dyDescent="0.3">
      <c r="A40" t="s">
        <v>98</v>
      </c>
      <c r="B40" t="s">
        <v>154</v>
      </c>
      <c r="C40" t="s">
        <v>136</v>
      </c>
      <c r="D40" t="s">
        <v>155</v>
      </c>
      <c r="E40">
        <v>3</v>
      </c>
      <c r="F40" t="s">
        <v>144</v>
      </c>
      <c r="G40" t="s">
        <v>145</v>
      </c>
      <c r="H40">
        <v>1</v>
      </c>
      <c r="I40">
        <v>1</v>
      </c>
      <c r="J40">
        <v>1</v>
      </c>
      <c r="K40">
        <v>1</v>
      </c>
      <c r="N40" t="s">
        <v>510</v>
      </c>
      <c r="P40">
        <v>2</v>
      </c>
      <c r="Q40">
        <v>24</v>
      </c>
      <c r="BH40" t="s">
        <v>483</v>
      </c>
      <c r="BI40" t="s">
        <v>483</v>
      </c>
    </row>
    <row r="41" spans="1:105" x14ac:dyDescent="0.3">
      <c r="A41" t="s">
        <v>98</v>
      </c>
      <c r="B41" t="s">
        <v>154</v>
      </c>
      <c r="C41" t="s">
        <v>136</v>
      </c>
      <c r="D41" t="s">
        <v>155</v>
      </c>
      <c r="E41">
        <v>3</v>
      </c>
      <c r="F41" t="s">
        <v>127</v>
      </c>
      <c r="G41" t="s">
        <v>128</v>
      </c>
      <c r="H41">
        <v>1</v>
      </c>
      <c r="I41">
        <v>1</v>
      </c>
      <c r="J41">
        <v>1</v>
      </c>
      <c r="K41">
        <v>1</v>
      </c>
      <c r="N41" t="s">
        <v>509</v>
      </c>
      <c r="P41">
        <v>2</v>
      </c>
      <c r="Q41">
        <v>24</v>
      </c>
      <c r="CJ41" t="s">
        <v>483</v>
      </c>
      <c r="CK41" t="s">
        <v>483</v>
      </c>
    </row>
    <row r="42" spans="1:105" x14ac:dyDescent="0.3">
      <c r="A42" t="s">
        <v>98</v>
      </c>
      <c r="B42" t="s">
        <v>154</v>
      </c>
      <c r="C42" t="s">
        <v>136</v>
      </c>
      <c r="D42" t="s">
        <v>155</v>
      </c>
      <c r="E42">
        <v>3</v>
      </c>
      <c r="F42" t="s">
        <v>110</v>
      </c>
      <c r="G42" t="s">
        <v>111</v>
      </c>
      <c r="J42">
        <v>1</v>
      </c>
      <c r="N42" t="s">
        <v>122</v>
      </c>
      <c r="P42">
        <v>2</v>
      </c>
      <c r="Q42">
        <v>24</v>
      </c>
      <c r="X42" t="s">
        <v>483</v>
      </c>
      <c r="Y42" t="s">
        <v>483</v>
      </c>
    </row>
    <row r="43" spans="1:105" x14ac:dyDescent="0.3">
      <c r="A43" t="s">
        <v>98</v>
      </c>
      <c r="B43" t="s">
        <v>156</v>
      </c>
      <c r="C43" t="s">
        <v>136</v>
      </c>
      <c r="D43" t="s">
        <v>118</v>
      </c>
      <c r="E43">
        <v>3</v>
      </c>
      <c r="F43" t="s">
        <v>138</v>
      </c>
      <c r="G43" t="s">
        <v>139</v>
      </c>
      <c r="J43">
        <v>1</v>
      </c>
      <c r="K43">
        <v>1</v>
      </c>
      <c r="N43" t="s">
        <v>157</v>
      </c>
      <c r="P43">
        <v>20</v>
      </c>
      <c r="Q43">
        <v>240</v>
      </c>
      <c r="X43">
        <v>506</v>
      </c>
      <c r="Y43">
        <v>506</v>
      </c>
      <c r="Z43">
        <v>506</v>
      </c>
      <c r="AA43">
        <v>506</v>
      </c>
      <c r="AB43">
        <v>506</v>
      </c>
      <c r="AC43">
        <v>506</v>
      </c>
      <c r="AN43">
        <v>506</v>
      </c>
      <c r="AO43">
        <v>506</v>
      </c>
      <c r="AP43">
        <v>506</v>
      </c>
      <c r="AQ43">
        <v>506</v>
      </c>
      <c r="BV43">
        <v>506</v>
      </c>
      <c r="BW43">
        <v>506</v>
      </c>
      <c r="BX43">
        <v>506</v>
      </c>
      <c r="BY43">
        <v>506</v>
      </c>
      <c r="CJ43">
        <v>506</v>
      </c>
      <c r="CK43">
        <v>506</v>
      </c>
      <c r="CL43">
        <v>506</v>
      </c>
      <c r="CM43">
        <v>506</v>
      </c>
      <c r="CN43">
        <v>506</v>
      </c>
      <c r="CO43">
        <v>506</v>
      </c>
    </row>
    <row r="44" spans="1:105" x14ac:dyDescent="0.3">
      <c r="A44" t="s">
        <v>98</v>
      </c>
      <c r="B44" t="s">
        <v>156</v>
      </c>
      <c r="C44" t="s">
        <v>136</v>
      </c>
      <c r="D44" t="s">
        <v>118</v>
      </c>
      <c r="E44">
        <v>3</v>
      </c>
      <c r="F44" t="s">
        <v>158</v>
      </c>
      <c r="G44" t="s">
        <v>159</v>
      </c>
      <c r="H44">
        <v>1</v>
      </c>
      <c r="I44">
        <v>1</v>
      </c>
      <c r="J44">
        <v>1</v>
      </c>
      <c r="K44">
        <v>1</v>
      </c>
      <c r="N44" t="s">
        <v>157</v>
      </c>
      <c r="P44">
        <v>2</v>
      </c>
      <c r="Q44">
        <v>24</v>
      </c>
      <c r="BD44">
        <v>506</v>
      </c>
      <c r="BE44">
        <v>506</v>
      </c>
    </row>
    <row r="45" spans="1:105" x14ac:dyDescent="0.3">
      <c r="A45" t="s">
        <v>98</v>
      </c>
      <c r="B45" t="s">
        <v>156</v>
      </c>
      <c r="C45" t="s">
        <v>136</v>
      </c>
      <c r="D45" t="s">
        <v>118</v>
      </c>
      <c r="E45">
        <v>3</v>
      </c>
      <c r="F45" t="s">
        <v>107</v>
      </c>
      <c r="G45" t="s">
        <v>108</v>
      </c>
      <c r="H45">
        <v>1</v>
      </c>
      <c r="I45">
        <v>1</v>
      </c>
      <c r="J45">
        <v>1</v>
      </c>
      <c r="K45">
        <v>1</v>
      </c>
      <c r="N45" t="s">
        <v>109</v>
      </c>
      <c r="P45">
        <v>2</v>
      </c>
      <c r="Q45">
        <v>24</v>
      </c>
      <c r="BF45">
        <v>506</v>
      </c>
      <c r="BG45">
        <v>506</v>
      </c>
    </row>
    <row r="46" spans="1:105" x14ac:dyDescent="0.3">
      <c r="A46" t="s">
        <v>98</v>
      </c>
      <c r="B46" t="s">
        <v>156</v>
      </c>
      <c r="C46" t="s">
        <v>136</v>
      </c>
      <c r="D46" t="s">
        <v>118</v>
      </c>
      <c r="E46">
        <v>3</v>
      </c>
      <c r="F46" t="s">
        <v>144</v>
      </c>
      <c r="G46" t="s">
        <v>145</v>
      </c>
      <c r="H46">
        <v>1</v>
      </c>
      <c r="I46">
        <v>1</v>
      </c>
      <c r="J46">
        <v>1</v>
      </c>
      <c r="K46">
        <v>1</v>
      </c>
      <c r="N46" t="s">
        <v>510</v>
      </c>
      <c r="P46">
        <v>2</v>
      </c>
      <c r="Q46">
        <v>24</v>
      </c>
      <c r="AR46">
        <v>506</v>
      </c>
      <c r="AS46">
        <v>506</v>
      </c>
    </row>
    <row r="47" spans="1:105" x14ac:dyDescent="0.3">
      <c r="A47" t="s">
        <v>98</v>
      </c>
      <c r="B47" t="s">
        <v>156</v>
      </c>
      <c r="C47" t="s">
        <v>136</v>
      </c>
      <c r="D47" t="s">
        <v>118</v>
      </c>
      <c r="E47">
        <v>3</v>
      </c>
      <c r="F47" t="s">
        <v>141</v>
      </c>
      <c r="G47" t="s">
        <v>142</v>
      </c>
      <c r="H47">
        <v>1</v>
      </c>
      <c r="I47">
        <v>1</v>
      </c>
      <c r="J47">
        <v>1</v>
      </c>
      <c r="K47">
        <v>1</v>
      </c>
      <c r="N47" t="s">
        <v>143</v>
      </c>
      <c r="P47">
        <v>2</v>
      </c>
      <c r="Q47">
        <v>24</v>
      </c>
      <c r="BH47">
        <v>506</v>
      </c>
      <c r="BI47">
        <v>506</v>
      </c>
    </row>
    <row r="48" spans="1:105" x14ac:dyDescent="0.3">
      <c r="A48" t="s">
        <v>98</v>
      </c>
      <c r="B48" t="s">
        <v>156</v>
      </c>
      <c r="C48" t="s">
        <v>136</v>
      </c>
      <c r="D48" t="s">
        <v>118</v>
      </c>
      <c r="E48">
        <v>3</v>
      </c>
      <c r="F48" t="s">
        <v>110</v>
      </c>
      <c r="G48" t="s">
        <v>111</v>
      </c>
      <c r="I48">
        <v>1</v>
      </c>
      <c r="N48" t="s">
        <v>112</v>
      </c>
      <c r="P48">
        <v>2</v>
      </c>
      <c r="Q48">
        <v>24</v>
      </c>
      <c r="BT48">
        <v>506</v>
      </c>
      <c r="BU48">
        <v>506</v>
      </c>
    </row>
    <row r="49" spans="1:93" x14ac:dyDescent="0.3">
      <c r="A49" t="s">
        <v>98</v>
      </c>
      <c r="B49" t="s">
        <v>160</v>
      </c>
      <c r="C49" t="s">
        <v>136</v>
      </c>
      <c r="D49" t="s">
        <v>161</v>
      </c>
      <c r="E49">
        <v>3</v>
      </c>
      <c r="F49" t="s">
        <v>138</v>
      </c>
      <c r="G49" t="s">
        <v>139</v>
      </c>
      <c r="J49">
        <v>1</v>
      </c>
      <c r="K49">
        <v>1</v>
      </c>
      <c r="N49" t="s">
        <v>161</v>
      </c>
      <c r="P49">
        <v>22</v>
      </c>
      <c r="Q49">
        <v>264</v>
      </c>
      <c r="X49">
        <v>2</v>
      </c>
      <c r="Y49">
        <v>2</v>
      </c>
      <c r="Z49">
        <v>2</v>
      </c>
      <c r="AA49">
        <v>2</v>
      </c>
      <c r="AN49">
        <v>2</v>
      </c>
      <c r="AO49">
        <v>2</v>
      </c>
      <c r="AP49">
        <v>2</v>
      </c>
      <c r="AQ49">
        <v>2</v>
      </c>
      <c r="AR49">
        <v>2</v>
      </c>
      <c r="AS49">
        <v>2</v>
      </c>
      <c r="BD49">
        <v>2</v>
      </c>
      <c r="BE49">
        <v>2</v>
      </c>
      <c r="BF49">
        <v>2</v>
      </c>
      <c r="BG49">
        <v>2</v>
      </c>
      <c r="BH49">
        <v>2</v>
      </c>
      <c r="BI49">
        <v>2</v>
      </c>
      <c r="BT49">
        <v>2</v>
      </c>
      <c r="BU49">
        <v>2</v>
      </c>
      <c r="CJ49">
        <v>2</v>
      </c>
      <c r="CK49">
        <v>2</v>
      </c>
      <c r="CN49">
        <v>2</v>
      </c>
      <c r="CO49">
        <v>2</v>
      </c>
    </row>
    <row r="50" spans="1:93" x14ac:dyDescent="0.3">
      <c r="A50" t="s">
        <v>98</v>
      </c>
      <c r="B50" t="s">
        <v>160</v>
      </c>
      <c r="C50" t="s">
        <v>136</v>
      </c>
      <c r="D50" t="s">
        <v>161</v>
      </c>
      <c r="E50">
        <v>3</v>
      </c>
      <c r="F50" t="s">
        <v>152</v>
      </c>
      <c r="G50" t="s">
        <v>153</v>
      </c>
      <c r="H50">
        <v>1</v>
      </c>
      <c r="I50">
        <v>1</v>
      </c>
      <c r="J50">
        <v>1</v>
      </c>
      <c r="K50">
        <v>1</v>
      </c>
      <c r="N50" t="s">
        <v>161</v>
      </c>
      <c r="P50">
        <v>2</v>
      </c>
      <c r="Q50">
        <v>24</v>
      </c>
      <c r="AB50">
        <v>2</v>
      </c>
      <c r="AC50">
        <v>2</v>
      </c>
    </row>
    <row r="51" spans="1:93" x14ac:dyDescent="0.3">
      <c r="A51" t="s">
        <v>98</v>
      </c>
      <c r="B51" t="s">
        <v>160</v>
      </c>
      <c r="C51" t="s">
        <v>136</v>
      </c>
      <c r="D51" t="s">
        <v>161</v>
      </c>
      <c r="E51">
        <v>3</v>
      </c>
      <c r="F51" t="s">
        <v>141</v>
      </c>
      <c r="G51" t="s">
        <v>142</v>
      </c>
      <c r="H51">
        <v>1</v>
      </c>
      <c r="I51">
        <v>1</v>
      </c>
      <c r="J51">
        <v>1</v>
      </c>
      <c r="K51">
        <v>1</v>
      </c>
      <c r="N51" t="s">
        <v>143</v>
      </c>
      <c r="P51">
        <v>2</v>
      </c>
      <c r="Q51">
        <v>24</v>
      </c>
      <c r="BV51">
        <v>2</v>
      </c>
      <c r="BW51">
        <v>2</v>
      </c>
    </row>
    <row r="52" spans="1:93" x14ac:dyDescent="0.3">
      <c r="A52" t="s">
        <v>98</v>
      </c>
      <c r="B52" t="s">
        <v>160</v>
      </c>
      <c r="C52" t="s">
        <v>136</v>
      </c>
      <c r="D52" t="s">
        <v>161</v>
      </c>
      <c r="E52">
        <v>3</v>
      </c>
      <c r="F52" t="s">
        <v>144</v>
      </c>
      <c r="G52" t="s">
        <v>145</v>
      </c>
      <c r="H52">
        <v>1</v>
      </c>
      <c r="I52">
        <v>1</v>
      </c>
      <c r="J52">
        <v>1</v>
      </c>
      <c r="K52">
        <v>1</v>
      </c>
      <c r="N52" t="s">
        <v>510</v>
      </c>
      <c r="P52">
        <v>2</v>
      </c>
      <c r="Q52">
        <v>24</v>
      </c>
      <c r="CL52">
        <v>2</v>
      </c>
      <c r="CM52">
        <v>2</v>
      </c>
    </row>
    <row r="53" spans="1:93" x14ac:dyDescent="0.3">
      <c r="A53" t="s">
        <v>98</v>
      </c>
      <c r="B53" t="s">
        <v>160</v>
      </c>
      <c r="C53" t="s">
        <v>136</v>
      </c>
      <c r="D53" t="s">
        <v>161</v>
      </c>
      <c r="E53">
        <v>3</v>
      </c>
      <c r="F53" t="s">
        <v>110</v>
      </c>
      <c r="G53" t="s">
        <v>111</v>
      </c>
      <c r="J53">
        <v>1</v>
      </c>
      <c r="N53" t="s">
        <v>499</v>
      </c>
      <c r="P53">
        <v>2</v>
      </c>
      <c r="Q53">
        <v>24</v>
      </c>
      <c r="BX53">
        <v>2</v>
      </c>
      <c r="BY53">
        <v>2</v>
      </c>
    </row>
    <row r="54" spans="1:93" x14ac:dyDescent="0.3">
      <c r="A54" t="s">
        <v>98</v>
      </c>
      <c r="B54" t="s">
        <v>162</v>
      </c>
      <c r="C54" t="s">
        <v>100</v>
      </c>
      <c r="D54" t="s">
        <v>163</v>
      </c>
      <c r="E54">
        <v>3</v>
      </c>
      <c r="F54" t="s">
        <v>102</v>
      </c>
      <c r="G54" t="s">
        <v>103</v>
      </c>
      <c r="I54">
        <v>1</v>
      </c>
      <c r="J54">
        <v>1</v>
      </c>
      <c r="N54" t="s">
        <v>101</v>
      </c>
      <c r="P54">
        <v>26</v>
      </c>
      <c r="Q54">
        <v>312</v>
      </c>
      <c r="R54">
        <v>502</v>
      </c>
      <c r="S54">
        <v>502</v>
      </c>
      <c r="T54">
        <v>502</v>
      </c>
      <c r="U54">
        <v>502</v>
      </c>
      <c r="V54">
        <v>502</v>
      </c>
      <c r="W54">
        <v>502</v>
      </c>
      <c r="AH54">
        <v>502</v>
      </c>
      <c r="AI54">
        <v>502</v>
      </c>
      <c r="AJ54">
        <v>502</v>
      </c>
      <c r="AK54">
        <v>502</v>
      </c>
      <c r="AL54">
        <v>502</v>
      </c>
      <c r="AM54">
        <v>502</v>
      </c>
      <c r="AX54">
        <v>502</v>
      </c>
      <c r="AY54">
        <v>502</v>
      </c>
      <c r="BB54">
        <v>502</v>
      </c>
      <c r="BC54">
        <v>502</v>
      </c>
      <c r="BN54">
        <v>502</v>
      </c>
      <c r="BO54">
        <v>502</v>
      </c>
      <c r="BP54">
        <v>502</v>
      </c>
      <c r="BQ54">
        <v>502</v>
      </c>
      <c r="BR54">
        <v>502</v>
      </c>
      <c r="BS54">
        <v>502</v>
      </c>
      <c r="CD54">
        <v>502</v>
      </c>
      <c r="CE54">
        <v>502</v>
      </c>
      <c r="CF54">
        <v>502</v>
      </c>
      <c r="CG54">
        <v>502</v>
      </c>
    </row>
    <row r="55" spans="1:93" x14ac:dyDescent="0.3">
      <c r="A55" t="s">
        <v>98</v>
      </c>
      <c r="B55" t="s">
        <v>162</v>
      </c>
      <c r="C55" t="s">
        <v>100</v>
      </c>
      <c r="D55" t="s">
        <v>163</v>
      </c>
      <c r="E55">
        <v>3</v>
      </c>
      <c r="F55" t="s">
        <v>132</v>
      </c>
      <c r="G55" t="s">
        <v>133</v>
      </c>
      <c r="H55">
        <v>1</v>
      </c>
      <c r="I55">
        <v>1</v>
      </c>
      <c r="J55">
        <v>1</v>
      </c>
      <c r="K55">
        <v>1</v>
      </c>
      <c r="N55" t="s">
        <v>498</v>
      </c>
      <c r="P55">
        <v>2</v>
      </c>
      <c r="Q55">
        <v>24</v>
      </c>
      <c r="CH55">
        <v>502</v>
      </c>
      <c r="CI55">
        <v>502</v>
      </c>
    </row>
    <row r="56" spans="1:93" x14ac:dyDescent="0.3">
      <c r="A56" t="s">
        <v>98</v>
      </c>
      <c r="B56" t="s">
        <v>162</v>
      </c>
      <c r="C56" t="s">
        <v>100</v>
      </c>
      <c r="D56" t="s">
        <v>163</v>
      </c>
      <c r="E56">
        <v>3</v>
      </c>
      <c r="F56" t="s">
        <v>110</v>
      </c>
      <c r="G56" t="s">
        <v>111</v>
      </c>
      <c r="J56">
        <v>1</v>
      </c>
      <c r="N56" t="s">
        <v>150</v>
      </c>
      <c r="P56">
        <v>2</v>
      </c>
      <c r="Q56">
        <v>24</v>
      </c>
      <c r="AZ56">
        <v>502</v>
      </c>
      <c r="BA56">
        <v>502</v>
      </c>
    </row>
    <row r="57" spans="1:93" x14ac:dyDescent="0.3">
      <c r="A57" t="s">
        <v>98</v>
      </c>
      <c r="B57" t="s">
        <v>164</v>
      </c>
      <c r="C57" t="s">
        <v>136</v>
      </c>
      <c r="D57" t="s">
        <v>155</v>
      </c>
      <c r="E57">
        <v>2</v>
      </c>
      <c r="F57" t="s">
        <v>165</v>
      </c>
      <c r="G57" t="s">
        <v>166</v>
      </c>
      <c r="K57">
        <v>1</v>
      </c>
      <c r="N57" t="s">
        <v>155</v>
      </c>
      <c r="P57">
        <v>8</v>
      </c>
      <c r="Q57">
        <v>96</v>
      </c>
      <c r="T57">
        <v>503</v>
      </c>
      <c r="U57">
        <v>503</v>
      </c>
      <c r="AL57">
        <v>503</v>
      </c>
      <c r="AM57">
        <v>503</v>
      </c>
      <c r="BP57">
        <v>503</v>
      </c>
      <c r="BQ57">
        <v>503</v>
      </c>
      <c r="CF57">
        <v>503</v>
      </c>
      <c r="CG57">
        <v>503</v>
      </c>
    </row>
    <row r="58" spans="1:93" x14ac:dyDescent="0.3">
      <c r="A58" t="s">
        <v>98</v>
      </c>
      <c r="B58" t="s">
        <v>164</v>
      </c>
      <c r="C58" t="s">
        <v>136</v>
      </c>
      <c r="D58" t="s">
        <v>155</v>
      </c>
      <c r="E58">
        <v>2</v>
      </c>
      <c r="F58" t="s">
        <v>138</v>
      </c>
      <c r="G58" t="s">
        <v>139</v>
      </c>
      <c r="J58">
        <v>1</v>
      </c>
      <c r="K58">
        <v>1</v>
      </c>
      <c r="N58" t="s">
        <v>155</v>
      </c>
      <c r="P58">
        <v>12</v>
      </c>
      <c r="Q58">
        <v>144</v>
      </c>
      <c r="R58">
        <v>503</v>
      </c>
      <c r="S58">
        <v>503</v>
      </c>
      <c r="V58">
        <v>503</v>
      </c>
      <c r="W58">
        <v>503</v>
      </c>
      <c r="AJ58">
        <v>503</v>
      </c>
      <c r="AK58">
        <v>503</v>
      </c>
      <c r="AZ58">
        <v>503</v>
      </c>
      <c r="BA58">
        <v>503</v>
      </c>
      <c r="BR58">
        <v>503</v>
      </c>
      <c r="BS58">
        <v>503</v>
      </c>
      <c r="CH58">
        <v>503</v>
      </c>
      <c r="CI58">
        <v>503</v>
      </c>
    </row>
    <row r="59" spans="1:93" x14ac:dyDescent="0.3">
      <c r="A59" t="s">
        <v>98</v>
      </c>
      <c r="B59" t="s">
        <v>164</v>
      </c>
      <c r="C59" t="s">
        <v>136</v>
      </c>
      <c r="D59" t="s">
        <v>155</v>
      </c>
      <c r="E59">
        <v>2</v>
      </c>
      <c r="F59" t="s">
        <v>119</v>
      </c>
      <c r="G59" t="s">
        <v>120</v>
      </c>
      <c r="H59">
        <v>1</v>
      </c>
      <c r="I59">
        <v>1</v>
      </c>
      <c r="J59">
        <v>1</v>
      </c>
      <c r="K59">
        <v>1</v>
      </c>
      <c r="N59" t="s">
        <v>157</v>
      </c>
      <c r="P59">
        <v>2</v>
      </c>
      <c r="Q59">
        <v>24</v>
      </c>
      <c r="BB59">
        <v>503</v>
      </c>
      <c r="BC59">
        <v>503</v>
      </c>
    </row>
    <row r="60" spans="1:93" x14ac:dyDescent="0.3">
      <c r="A60" t="s">
        <v>98</v>
      </c>
      <c r="B60" t="s">
        <v>164</v>
      </c>
      <c r="C60" t="s">
        <v>136</v>
      </c>
      <c r="D60" t="s">
        <v>155</v>
      </c>
      <c r="E60">
        <v>2</v>
      </c>
      <c r="F60" t="s">
        <v>144</v>
      </c>
      <c r="G60" t="s">
        <v>145</v>
      </c>
      <c r="H60">
        <v>1</v>
      </c>
      <c r="I60">
        <v>1</v>
      </c>
      <c r="J60">
        <v>1</v>
      </c>
      <c r="K60">
        <v>1</v>
      </c>
      <c r="N60" t="s">
        <v>510</v>
      </c>
      <c r="P60">
        <v>2</v>
      </c>
      <c r="Q60">
        <v>24</v>
      </c>
      <c r="AH60">
        <v>503</v>
      </c>
      <c r="AI60">
        <v>503</v>
      </c>
    </row>
    <row r="61" spans="1:93" x14ac:dyDescent="0.3">
      <c r="A61" t="s">
        <v>98</v>
      </c>
      <c r="B61" t="s">
        <v>164</v>
      </c>
      <c r="C61" t="s">
        <v>136</v>
      </c>
      <c r="D61" t="s">
        <v>155</v>
      </c>
      <c r="E61">
        <v>2</v>
      </c>
      <c r="F61" t="s">
        <v>132</v>
      </c>
      <c r="G61" t="s">
        <v>133</v>
      </c>
      <c r="H61">
        <v>1</v>
      </c>
      <c r="I61">
        <v>1</v>
      </c>
      <c r="J61">
        <v>1</v>
      </c>
      <c r="K61">
        <v>1</v>
      </c>
      <c r="N61" t="s">
        <v>498</v>
      </c>
      <c r="P61">
        <v>2</v>
      </c>
      <c r="Q61">
        <v>24</v>
      </c>
      <c r="BN61">
        <v>503</v>
      </c>
      <c r="BO61">
        <v>503</v>
      </c>
    </row>
    <row r="62" spans="1:93" x14ac:dyDescent="0.3">
      <c r="A62" t="s">
        <v>98</v>
      </c>
      <c r="B62" t="s">
        <v>164</v>
      </c>
      <c r="C62" t="s">
        <v>136</v>
      </c>
      <c r="D62" t="s">
        <v>155</v>
      </c>
      <c r="E62">
        <v>2</v>
      </c>
      <c r="F62" t="s">
        <v>127</v>
      </c>
      <c r="G62" t="s">
        <v>128</v>
      </c>
      <c r="H62">
        <v>1</v>
      </c>
      <c r="I62">
        <v>1</v>
      </c>
      <c r="J62">
        <v>1</v>
      </c>
      <c r="K62">
        <v>1</v>
      </c>
      <c r="N62" t="s">
        <v>129</v>
      </c>
      <c r="P62">
        <v>2</v>
      </c>
      <c r="Q62">
        <v>24</v>
      </c>
      <c r="AX62">
        <v>503</v>
      </c>
      <c r="AY62">
        <v>503</v>
      </c>
    </row>
    <row r="63" spans="1:93" x14ac:dyDescent="0.3">
      <c r="A63" t="s">
        <v>98</v>
      </c>
      <c r="B63" t="s">
        <v>164</v>
      </c>
      <c r="C63" t="s">
        <v>136</v>
      </c>
      <c r="D63" t="s">
        <v>155</v>
      </c>
      <c r="E63">
        <v>2</v>
      </c>
      <c r="F63" t="s">
        <v>110</v>
      </c>
      <c r="G63" t="s">
        <v>111</v>
      </c>
      <c r="I63">
        <v>1</v>
      </c>
      <c r="N63" t="s">
        <v>112</v>
      </c>
      <c r="P63">
        <v>2</v>
      </c>
      <c r="Q63">
        <v>24</v>
      </c>
      <c r="CD63">
        <v>503</v>
      </c>
      <c r="CE63">
        <v>503</v>
      </c>
    </row>
    <row r="64" spans="1:93" x14ac:dyDescent="0.3">
      <c r="A64" t="s">
        <v>98</v>
      </c>
      <c r="B64" t="s">
        <v>167</v>
      </c>
      <c r="C64" t="s">
        <v>136</v>
      </c>
      <c r="D64" t="s">
        <v>168</v>
      </c>
      <c r="E64">
        <v>1</v>
      </c>
      <c r="F64" t="s">
        <v>169</v>
      </c>
      <c r="G64" t="s">
        <v>170</v>
      </c>
      <c r="N64" t="s">
        <v>171</v>
      </c>
      <c r="P64">
        <v>0</v>
      </c>
      <c r="Q64">
        <v>0</v>
      </c>
    </row>
    <row r="65" spans="1:105" x14ac:dyDescent="0.3">
      <c r="A65" t="s">
        <v>98</v>
      </c>
      <c r="B65" t="s">
        <v>167</v>
      </c>
      <c r="C65" t="s">
        <v>136</v>
      </c>
      <c r="D65" t="s">
        <v>168</v>
      </c>
      <c r="E65">
        <v>1</v>
      </c>
      <c r="F65" t="s">
        <v>165</v>
      </c>
      <c r="G65" t="s">
        <v>166</v>
      </c>
      <c r="H65">
        <v>1</v>
      </c>
      <c r="I65">
        <v>1</v>
      </c>
      <c r="J65">
        <v>1</v>
      </c>
      <c r="K65">
        <v>1</v>
      </c>
      <c r="N65" t="s">
        <v>171</v>
      </c>
      <c r="P65">
        <v>18</v>
      </c>
      <c r="Q65">
        <v>216</v>
      </c>
      <c r="AD65">
        <v>504</v>
      </c>
      <c r="AE65">
        <v>504</v>
      </c>
      <c r="AF65">
        <v>504</v>
      </c>
      <c r="AG65">
        <v>504</v>
      </c>
      <c r="AT65">
        <v>504</v>
      </c>
      <c r="AU65">
        <v>504</v>
      </c>
      <c r="AV65">
        <v>504</v>
      </c>
      <c r="AW65">
        <v>504</v>
      </c>
      <c r="BZ65">
        <v>504</v>
      </c>
      <c r="CA65">
        <v>504</v>
      </c>
      <c r="CB65">
        <v>504</v>
      </c>
      <c r="CC65">
        <v>504</v>
      </c>
      <c r="CP65">
        <v>504</v>
      </c>
      <c r="CQ65">
        <v>504</v>
      </c>
      <c r="CR65">
        <v>504</v>
      </c>
      <c r="CS65">
        <v>504</v>
      </c>
      <c r="CZ65">
        <v>504</v>
      </c>
      <c r="DA65">
        <v>504</v>
      </c>
    </row>
    <row r="66" spans="1:105" x14ac:dyDescent="0.3">
      <c r="A66" t="s">
        <v>98</v>
      </c>
      <c r="B66" t="s">
        <v>167</v>
      </c>
      <c r="C66" t="s">
        <v>136</v>
      </c>
      <c r="D66" t="s">
        <v>168</v>
      </c>
      <c r="E66">
        <v>1</v>
      </c>
      <c r="F66" t="s">
        <v>152</v>
      </c>
      <c r="G66" t="s">
        <v>153</v>
      </c>
      <c r="H66">
        <v>1</v>
      </c>
      <c r="I66">
        <v>1</v>
      </c>
      <c r="J66">
        <v>1</v>
      </c>
      <c r="K66">
        <v>1</v>
      </c>
      <c r="N66" t="s">
        <v>171</v>
      </c>
      <c r="P66">
        <v>2</v>
      </c>
      <c r="Q66">
        <v>24</v>
      </c>
      <c r="BL66">
        <v>504</v>
      </c>
      <c r="BM66">
        <v>504</v>
      </c>
    </row>
    <row r="67" spans="1:105" x14ac:dyDescent="0.3">
      <c r="A67" t="s">
        <v>98</v>
      </c>
      <c r="B67" t="s">
        <v>167</v>
      </c>
      <c r="C67" t="s">
        <v>136</v>
      </c>
      <c r="D67" t="s">
        <v>168</v>
      </c>
      <c r="E67">
        <v>1</v>
      </c>
      <c r="F67" t="s">
        <v>132</v>
      </c>
      <c r="G67" t="s">
        <v>133</v>
      </c>
      <c r="H67">
        <v>1</v>
      </c>
      <c r="I67">
        <v>1</v>
      </c>
      <c r="J67">
        <v>1</v>
      </c>
      <c r="K67">
        <v>1</v>
      </c>
      <c r="N67" t="s">
        <v>498</v>
      </c>
      <c r="P67">
        <v>2</v>
      </c>
      <c r="Q67">
        <v>24</v>
      </c>
      <c r="CV67">
        <v>504</v>
      </c>
      <c r="CW67">
        <v>504</v>
      </c>
    </row>
    <row r="68" spans="1:105" x14ac:dyDescent="0.3">
      <c r="A68" t="s">
        <v>98</v>
      </c>
      <c r="B68" t="s">
        <v>167</v>
      </c>
      <c r="C68" t="s">
        <v>136</v>
      </c>
      <c r="D68" t="s">
        <v>168</v>
      </c>
      <c r="E68">
        <v>1</v>
      </c>
      <c r="F68" t="s">
        <v>127</v>
      </c>
      <c r="G68" t="s">
        <v>128</v>
      </c>
      <c r="H68">
        <v>1</v>
      </c>
      <c r="I68">
        <v>1</v>
      </c>
      <c r="J68">
        <v>1</v>
      </c>
      <c r="K68">
        <v>1</v>
      </c>
      <c r="N68" t="s">
        <v>509</v>
      </c>
      <c r="P68">
        <v>2</v>
      </c>
      <c r="Q68">
        <v>24</v>
      </c>
      <c r="CX68">
        <v>504</v>
      </c>
      <c r="CY68">
        <v>504</v>
      </c>
    </row>
    <row r="69" spans="1:105" x14ac:dyDescent="0.3">
      <c r="A69" t="s">
        <v>98</v>
      </c>
      <c r="B69" t="s">
        <v>167</v>
      </c>
      <c r="C69" t="s">
        <v>136</v>
      </c>
      <c r="D69" t="s">
        <v>168</v>
      </c>
      <c r="E69">
        <v>1</v>
      </c>
      <c r="F69" t="s">
        <v>110</v>
      </c>
      <c r="G69" t="s">
        <v>111</v>
      </c>
      <c r="H69">
        <v>1</v>
      </c>
      <c r="N69" t="s">
        <v>112</v>
      </c>
      <c r="P69">
        <v>2</v>
      </c>
      <c r="Q69">
        <v>24</v>
      </c>
      <c r="BJ69">
        <v>504</v>
      </c>
      <c r="BK69">
        <v>504</v>
      </c>
    </row>
    <row r="70" spans="1:105" x14ac:dyDescent="0.3">
      <c r="A70" t="s">
        <v>98</v>
      </c>
      <c r="B70" t="s">
        <v>172</v>
      </c>
      <c r="C70" t="s">
        <v>136</v>
      </c>
      <c r="D70" t="s">
        <v>137</v>
      </c>
      <c r="E70">
        <v>1</v>
      </c>
      <c r="F70" t="s">
        <v>169</v>
      </c>
      <c r="G70" t="s">
        <v>170</v>
      </c>
      <c r="H70">
        <v>1</v>
      </c>
      <c r="I70">
        <v>1</v>
      </c>
      <c r="J70">
        <v>1</v>
      </c>
      <c r="K70">
        <v>1</v>
      </c>
      <c r="N70" t="s">
        <v>137</v>
      </c>
      <c r="P70">
        <v>0</v>
      </c>
      <c r="Q70">
        <v>0</v>
      </c>
    </row>
    <row r="71" spans="1:105" x14ac:dyDescent="0.3">
      <c r="A71" t="s">
        <v>98</v>
      </c>
      <c r="B71" t="s">
        <v>172</v>
      </c>
      <c r="C71" t="s">
        <v>136</v>
      </c>
      <c r="D71" t="s">
        <v>137</v>
      </c>
      <c r="E71">
        <v>1</v>
      </c>
      <c r="F71" t="s">
        <v>165</v>
      </c>
      <c r="G71" t="s">
        <v>166</v>
      </c>
      <c r="H71">
        <v>1</v>
      </c>
      <c r="I71">
        <v>1</v>
      </c>
      <c r="J71">
        <v>1</v>
      </c>
      <c r="K71">
        <v>1</v>
      </c>
      <c r="N71" t="s">
        <v>137</v>
      </c>
      <c r="P71">
        <v>24</v>
      </c>
      <c r="Q71">
        <v>288</v>
      </c>
      <c r="R71" t="s">
        <v>483</v>
      </c>
      <c r="S71" t="s">
        <v>483</v>
      </c>
      <c r="T71" t="s">
        <v>483</v>
      </c>
      <c r="U71" t="s">
        <v>483</v>
      </c>
      <c r="AH71" t="s">
        <v>483</v>
      </c>
      <c r="AI71" t="s">
        <v>483</v>
      </c>
      <c r="AJ71" t="s">
        <v>483</v>
      </c>
      <c r="AK71" t="s">
        <v>483</v>
      </c>
      <c r="AL71" t="s">
        <v>483</v>
      </c>
      <c r="AM71" t="s">
        <v>483</v>
      </c>
      <c r="AX71" t="s">
        <v>483</v>
      </c>
      <c r="AY71" t="s">
        <v>483</v>
      </c>
      <c r="AZ71" t="s">
        <v>483</v>
      </c>
      <c r="BA71" t="s">
        <v>483</v>
      </c>
      <c r="BB71" t="s">
        <v>483</v>
      </c>
      <c r="BC71" t="s">
        <v>483</v>
      </c>
      <c r="BN71" t="s">
        <v>483</v>
      </c>
      <c r="BO71" t="s">
        <v>483</v>
      </c>
      <c r="BP71" t="s">
        <v>483</v>
      </c>
      <c r="BQ71" t="s">
        <v>483</v>
      </c>
      <c r="CD71" t="s">
        <v>483</v>
      </c>
      <c r="CE71" t="s">
        <v>483</v>
      </c>
      <c r="CF71" t="s">
        <v>483</v>
      </c>
      <c r="CG71" t="s">
        <v>483</v>
      </c>
    </row>
    <row r="72" spans="1:105" x14ac:dyDescent="0.3">
      <c r="A72" t="s">
        <v>98</v>
      </c>
      <c r="B72" t="s">
        <v>172</v>
      </c>
      <c r="C72" t="s">
        <v>136</v>
      </c>
      <c r="D72" t="s">
        <v>137</v>
      </c>
      <c r="E72">
        <v>1</v>
      </c>
      <c r="F72" t="s">
        <v>152</v>
      </c>
      <c r="G72" t="s">
        <v>153</v>
      </c>
      <c r="H72">
        <v>1</v>
      </c>
      <c r="I72">
        <v>1</v>
      </c>
      <c r="J72">
        <v>1</v>
      </c>
      <c r="K72">
        <v>1</v>
      </c>
      <c r="N72" t="s">
        <v>137</v>
      </c>
      <c r="P72">
        <v>2</v>
      </c>
      <c r="Q72">
        <v>24</v>
      </c>
      <c r="BR72" t="s">
        <v>483</v>
      </c>
      <c r="BS72" t="s">
        <v>483</v>
      </c>
    </row>
    <row r="73" spans="1:105" x14ac:dyDescent="0.3">
      <c r="A73" t="s">
        <v>98</v>
      </c>
      <c r="B73" t="s">
        <v>172</v>
      </c>
      <c r="C73" t="s">
        <v>136</v>
      </c>
      <c r="D73" t="s">
        <v>137</v>
      </c>
      <c r="E73">
        <v>1</v>
      </c>
      <c r="F73" t="s">
        <v>158</v>
      </c>
      <c r="G73" t="s">
        <v>159</v>
      </c>
      <c r="H73">
        <v>1</v>
      </c>
      <c r="I73">
        <v>1</v>
      </c>
      <c r="J73">
        <v>1</v>
      </c>
      <c r="K73">
        <v>1</v>
      </c>
      <c r="N73" t="s">
        <v>137</v>
      </c>
      <c r="P73">
        <v>2</v>
      </c>
      <c r="Q73">
        <v>24</v>
      </c>
      <c r="CH73" t="s">
        <v>483</v>
      </c>
      <c r="CI73" t="s">
        <v>483</v>
      </c>
    </row>
    <row r="74" spans="1:105" x14ac:dyDescent="0.3">
      <c r="A74" t="s">
        <v>98</v>
      </c>
      <c r="B74" t="s">
        <v>172</v>
      </c>
      <c r="C74" t="s">
        <v>136</v>
      </c>
      <c r="D74" t="s">
        <v>137</v>
      </c>
      <c r="E74">
        <v>1</v>
      </c>
      <c r="F74" t="s">
        <v>110</v>
      </c>
      <c r="G74" t="s">
        <v>111</v>
      </c>
      <c r="H74">
        <v>1</v>
      </c>
      <c r="N74" t="s">
        <v>122</v>
      </c>
      <c r="P74">
        <v>2</v>
      </c>
      <c r="Q74">
        <v>24</v>
      </c>
      <c r="V74" t="s">
        <v>483</v>
      </c>
      <c r="W74" t="s">
        <v>483</v>
      </c>
    </row>
    <row r="75" spans="1:105" x14ac:dyDescent="0.3">
      <c r="A75" t="s">
        <v>98</v>
      </c>
      <c r="B75" t="s">
        <v>173</v>
      </c>
      <c r="C75" t="s">
        <v>136</v>
      </c>
      <c r="D75" t="s">
        <v>148</v>
      </c>
      <c r="E75">
        <v>1</v>
      </c>
      <c r="F75" t="s">
        <v>169</v>
      </c>
      <c r="G75" t="s">
        <v>170</v>
      </c>
      <c r="H75">
        <v>1</v>
      </c>
      <c r="I75">
        <v>1</v>
      </c>
      <c r="J75">
        <v>1</v>
      </c>
      <c r="K75">
        <v>1</v>
      </c>
      <c r="N75" t="s">
        <v>148</v>
      </c>
      <c r="P75">
        <v>0</v>
      </c>
      <c r="Q75">
        <v>0</v>
      </c>
    </row>
    <row r="76" spans="1:105" x14ac:dyDescent="0.3">
      <c r="A76" t="s">
        <v>98</v>
      </c>
      <c r="B76" t="s">
        <v>173</v>
      </c>
      <c r="C76" t="s">
        <v>136</v>
      </c>
      <c r="D76" t="s">
        <v>148</v>
      </c>
      <c r="E76">
        <v>1</v>
      </c>
      <c r="F76" t="s">
        <v>165</v>
      </c>
      <c r="G76" t="s">
        <v>166</v>
      </c>
      <c r="H76">
        <v>1</v>
      </c>
      <c r="I76">
        <v>1</v>
      </c>
      <c r="J76">
        <v>1</v>
      </c>
      <c r="K76">
        <v>1</v>
      </c>
      <c r="N76" t="s">
        <v>148</v>
      </c>
      <c r="P76">
        <v>24</v>
      </c>
      <c r="Q76">
        <v>288</v>
      </c>
      <c r="X76">
        <v>303</v>
      </c>
      <c r="Y76">
        <v>303</v>
      </c>
      <c r="Z76">
        <v>303</v>
      </c>
      <c r="AA76">
        <v>303</v>
      </c>
      <c r="AP76">
        <v>303</v>
      </c>
      <c r="AQ76">
        <v>303</v>
      </c>
      <c r="AR76">
        <v>303</v>
      </c>
      <c r="AS76">
        <v>303</v>
      </c>
      <c r="BD76">
        <v>303</v>
      </c>
      <c r="BE76">
        <v>303</v>
      </c>
      <c r="BF76">
        <v>303</v>
      </c>
      <c r="BG76">
        <v>303</v>
      </c>
      <c r="BH76">
        <v>303</v>
      </c>
      <c r="BI76">
        <v>303</v>
      </c>
      <c r="BT76">
        <v>303</v>
      </c>
      <c r="BU76">
        <v>303</v>
      </c>
      <c r="BV76">
        <v>303</v>
      </c>
      <c r="BW76">
        <v>303</v>
      </c>
      <c r="BX76">
        <v>303</v>
      </c>
      <c r="BY76">
        <v>303</v>
      </c>
      <c r="CJ76">
        <v>303</v>
      </c>
      <c r="CK76">
        <v>303</v>
      </c>
      <c r="CN76">
        <v>303</v>
      </c>
      <c r="CO76">
        <v>303</v>
      </c>
    </row>
    <row r="77" spans="1:105" x14ac:dyDescent="0.3">
      <c r="A77" t="s">
        <v>98</v>
      </c>
      <c r="B77" t="s">
        <v>173</v>
      </c>
      <c r="C77" t="s">
        <v>136</v>
      </c>
      <c r="D77" t="s">
        <v>148</v>
      </c>
      <c r="E77">
        <v>1</v>
      </c>
      <c r="F77" t="s">
        <v>152</v>
      </c>
      <c r="G77" t="s">
        <v>153</v>
      </c>
      <c r="H77">
        <v>1</v>
      </c>
      <c r="I77">
        <v>1</v>
      </c>
      <c r="J77">
        <v>1</v>
      </c>
      <c r="K77">
        <v>1</v>
      </c>
      <c r="N77" t="s">
        <v>148</v>
      </c>
      <c r="P77">
        <v>2</v>
      </c>
      <c r="Q77">
        <v>24</v>
      </c>
      <c r="CL77">
        <v>303</v>
      </c>
      <c r="CM77">
        <v>303</v>
      </c>
    </row>
    <row r="78" spans="1:105" x14ac:dyDescent="0.3">
      <c r="A78" t="s">
        <v>98</v>
      </c>
      <c r="B78" t="s">
        <v>173</v>
      </c>
      <c r="C78" t="s">
        <v>136</v>
      </c>
      <c r="D78" t="s">
        <v>148</v>
      </c>
      <c r="E78">
        <v>1</v>
      </c>
      <c r="F78" t="s">
        <v>158</v>
      </c>
      <c r="G78" t="s">
        <v>159</v>
      </c>
      <c r="H78">
        <v>1</v>
      </c>
      <c r="I78">
        <v>1</v>
      </c>
      <c r="J78">
        <v>1</v>
      </c>
      <c r="K78">
        <v>1</v>
      </c>
      <c r="N78" t="s">
        <v>148</v>
      </c>
      <c r="P78">
        <v>2</v>
      </c>
      <c r="Q78">
        <v>24</v>
      </c>
      <c r="AB78">
        <v>303</v>
      </c>
      <c r="AC78">
        <v>303</v>
      </c>
    </row>
    <row r="79" spans="1:105" x14ac:dyDescent="0.3">
      <c r="A79" t="s">
        <v>98</v>
      </c>
      <c r="B79" t="s">
        <v>173</v>
      </c>
      <c r="C79" t="s">
        <v>136</v>
      </c>
      <c r="D79" t="s">
        <v>148</v>
      </c>
      <c r="E79">
        <v>1</v>
      </c>
      <c r="F79" t="s">
        <v>110</v>
      </c>
      <c r="G79" t="s">
        <v>111</v>
      </c>
      <c r="H79">
        <v>1</v>
      </c>
      <c r="N79" t="s">
        <v>150</v>
      </c>
      <c r="P79">
        <v>2</v>
      </c>
      <c r="Q79">
        <v>24</v>
      </c>
      <c r="AN79">
        <v>303</v>
      </c>
      <c r="AO79">
        <v>303</v>
      </c>
    </row>
    <row r="80" spans="1:105" x14ac:dyDescent="0.3">
      <c r="A80" t="s">
        <v>98</v>
      </c>
      <c r="B80" t="s">
        <v>480</v>
      </c>
      <c r="C80" t="s">
        <v>100</v>
      </c>
      <c r="D80" t="s">
        <v>163</v>
      </c>
      <c r="E80">
        <v>1</v>
      </c>
      <c r="F80" t="s">
        <v>169</v>
      </c>
      <c r="G80" t="s">
        <v>170</v>
      </c>
      <c r="H80">
        <v>1</v>
      </c>
      <c r="I80">
        <v>1</v>
      </c>
      <c r="J80">
        <v>1</v>
      </c>
      <c r="K80">
        <v>1</v>
      </c>
      <c r="N80" t="s">
        <v>163</v>
      </c>
      <c r="P80">
        <v>0</v>
      </c>
      <c r="Q80">
        <v>0</v>
      </c>
    </row>
    <row r="81" spans="1:93" x14ac:dyDescent="0.3">
      <c r="A81" t="s">
        <v>98</v>
      </c>
      <c r="B81" t="s">
        <v>480</v>
      </c>
      <c r="C81" t="s">
        <v>100</v>
      </c>
      <c r="D81" t="s">
        <v>163</v>
      </c>
      <c r="E81">
        <v>1</v>
      </c>
      <c r="F81" t="s">
        <v>174</v>
      </c>
      <c r="G81" t="s">
        <v>175</v>
      </c>
      <c r="H81">
        <v>1</v>
      </c>
      <c r="I81">
        <v>1</v>
      </c>
      <c r="J81">
        <v>1</v>
      </c>
      <c r="K81">
        <v>1</v>
      </c>
      <c r="N81" t="s">
        <v>163</v>
      </c>
      <c r="P81">
        <v>26</v>
      </c>
      <c r="Q81">
        <v>312</v>
      </c>
      <c r="R81">
        <v>504</v>
      </c>
      <c r="S81">
        <v>504</v>
      </c>
      <c r="T81">
        <v>504</v>
      </c>
      <c r="U81">
        <v>504</v>
      </c>
      <c r="V81">
        <v>504</v>
      </c>
      <c r="W81">
        <v>504</v>
      </c>
      <c r="AH81">
        <v>504</v>
      </c>
      <c r="AI81">
        <v>504</v>
      </c>
      <c r="AJ81">
        <v>504</v>
      </c>
      <c r="AK81">
        <v>504</v>
      </c>
      <c r="AL81">
        <v>504</v>
      </c>
      <c r="AM81">
        <v>504</v>
      </c>
      <c r="AX81">
        <v>504</v>
      </c>
      <c r="AY81">
        <v>504</v>
      </c>
      <c r="AZ81">
        <v>504</v>
      </c>
      <c r="BA81">
        <v>504</v>
      </c>
      <c r="BB81">
        <v>504</v>
      </c>
      <c r="BC81">
        <v>504</v>
      </c>
      <c r="BN81">
        <v>504</v>
      </c>
      <c r="BO81">
        <v>504</v>
      </c>
      <c r="BR81">
        <v>504</v>
      </c>
      <c r="BS81">
        <v>504</v>
      </c>
      <c r="CD81">
        <v>504</v>
      </c>
      <c r="CE81">
        <v>504</v>
      </c>
      <c r="CH81">
        <v>504</v>
      </c>
      <c r="CI81">
        <v>504</v>
      </c>
    </row>
    <row r="82" spans="1:93" x14ac:dyDescent="0.3">
      <c r="A82" t="s">
        <v>98</v>
      </c>
      <c r="B82" t="s">
        <v>480</v>
      </c>
      <c r="C82" t="s">
        <v>100</v>
      </c>
      <c r="D82" t="s">
        <v>163</v>
      </c>
      <c r="E82">
        <v>1</v>
      </c>
      <c r="F82" t="s">
        <v>110</v>
      </c>
      <c r="G82" t="s">
        <v>111</v>
      </c>
      <c r="H82">
        <v>1</v>
      </c>
      <c r="N82" t="s">
        <v>150</v>
      </c>
      <c r="P82">
        <v>2</v>
      </c>
      <c r="Q82">
        <v>24</v>
      </c>
      <c r="BP82">
        <v>504</v>
      </c>
      <c r="BQ82">
        <v>504</v>
      </c>
    </row>
    <row r="83" spans="1:93" x14ac:dyDescent="0.3">
      <c r="A83" t="s">
        <v>98</v>
      </c>
      <c r="B83" t="s">
        <v>480</v>
      </c>
      <c r="C83" t="s">
        <v>100</v>
      </c>
      <c r="D83" t="s">
        <v>163</v>
      </c>
      <c r="E83">
        <v>1</v>
      </c>
      <c r="F83" t="s">
        <v>176</v>
      </c>
      <c r="G83" t="s">
        <v>177</v>
      </c>
      <c r="H83">
        <v>1</v>
      </c>
      <c r="I83">
        <v>1</v>
      </c>
      <c r="J83">
        <v>1</v>
      </c>
      <c r="K83">
        <v>1</v>
      </c>
      <c r="N83" t="s">
        <v>178</v>
      </c>
      <c r="P83">
        <v>2</v>
      </c>
      <c r="Q83">
        <v>24</v>
      </c>
      <c r="CF83">
        <v>504</v>
      </c>
      <c r="CG83">
        <v>504</v>
      </c>
    </row>
    <row r="84" spans="1:93" x14ac:dyDescent="0.3">
      <c r="A84" t="s">
        <v>98</v>
      </c>
      <c r="B84" t="s">
        <v>481</v>
      </c>
      <c r="C84" t="s">
        <v>100</v>
      </c>
      <c r="D84" t="s">
        <v>115</v>
      </c>
      <c r="E84">
        <v>1</v>
      </c>
      <c r="F84" t="s">
        <v>169</v>
      </c>
      <c r="G84" t="s">
        <v>170</v>
      </c>
      <c r="N84" t="s">
        <v>115</v>
      </c>
      <c r="P84">
        <v>0</v>
      </c>
      <c r="Q84">
        <v>0</v>
      </c>
    </row>
    <row r="85" spans="1:93" x14ac:dyDescent="0.3">
      <c r="A85" t="s">
        <v>98</v>
      </c>
      <c r="B85" t="s">
        <v>481</v>
      </c>
      <c r="C85" t="s">
        <v>100</v>
      </c>
      <c r="D85" t="s">
        <v>115</v>
      </c>
      <c r="E85">
        <v>1</v>
      </c>
      <c r="F85" t="s">
        <v>174</v>
      </c>
      <c r="G85" t="s">
        <v>175</v>
      </c>
      <c r="H85">
        <v>1</v>
      </c>
      <c r="I85">
        <v>1</v>
      </c>
      <c r="J85">
        <v>1</v>
      </c>
      <c r="K85">
        <v>1</v>
      </c>
      <c r="N85" t="s">
        <v>115</v>
      </c>
      <c r="P85">
        <v>26</v>
      </c>
      <c r="Q85">
        <v>264</v>
      </c>
      <c r="X85">
        <v>505</v>
      </c>
      <c r="Y85">
        <v>505</v>
      </c>
      <c r="AB85">
        <v>505</v>
      </c>
      <c r="AC85">
        <v>505</v>
      </c>
      <c r="AN85">
        <v>505</v>
      </c>
      <c r="AO85">
        <v>505</v>
      </c>
      <c r="AR85">
        <v>505</v>
      </c>
      <c r="AS85">
        <v>505</v>
      </c>
      <c r="BD85">
        <v>505</v>
      </c>
      <c r="BE85">
        <v>505</v>
      </c>
      <c r="BF85">
        <v>505</v>
      </c>
      <c r="BG85">
        <v>505</v>
      </c>
      <c r="BH85">
        <v>505</v>
      </c>
      <c r="BI85">
        <v>505</v>
      </c>
      <c r="BT85">
        <v>505</v>
      </c>
      <c r="BU85">
        <v>505</v>
      </c>
      <c r="BV85">
        <v>505</v>
      </c>
      <c r="BW85">
        <v>505</v>
      </c>
      <c r="BX85">
        <v>505</v>
      </c>
      <c r="BY85">
        <v>505</v>
      </c>
      <c r="CJ85">
        <v>505</v>
      </c>
      <c r="CK85">
        <v>505</v>
      </c>
      <c r="CL85">
        <v>505</v>
      </c>
      <c r="CM85">
        <v>505</v>
      </c>
      <c r="CN85">
        <v>505</v>
      </c>
      <c r="CO85">
        <v>505</v>
      </c>
    </row>
    <row r="86" spans="1:93" x14ac:dyDescent="0.3">
      <c r="A86" t="s">
        <v>98</v>
      </c>
      <c r="B86" t="s">
        <v>481</v>
      </c>
      <c r="C86" t="s">
        <v>100</v>
      </c>
      <c r="D86" t="s">
        <v>115</v>
      </c>
      <c r="E86">
        <v>1</v>
      </c>
      <c r="F86" t="s">
        <v>176</v>
      </c>
      <c r="G86" t="s">
        <v>177</v>
      </c>
      <c r="H86">
        <v>1</v>
      </c>
      <c r="I86">
        <v>1</v>
      </c>
      <c r="J86">
        <v>1</v>
      </c>
      <c r="K86">
        <v>1</v>
      </c>
      <c r="N86" t="s">
        <v>178</v>
      </c>
      <c r="P86">
        <v>2</v>
      </c>
      <c r="Q86">
        <v>24</v>
      </c>
      <c r="AP86">
        <v>505</v>
      </c>
      <c r="AQ86">
        <v>505</v>
      </c>
    </row>
    <row r="87" spans="1:93" x14ac:dyDescent="0.3">
      <c r="A87" t="s">
        <v>98</v>
      </c>
      <c r="B87" t="s">
        <v>481</v>
      </c>
      <c r="C87" t="s">
        <v>100</v>
      </c>
      <c r="D87" t="s">
        <v>115</v>
      </c>
      <c r="E87">
        <v>1</v>
      </c>
      <c r="F87" t="s">
        <v>110</v>
      </c>
      <c r="G87" t="s">
        <v>111</v>
      </c>
      <c r="H87">
        <v>1</v>
      </c>
      <c r="N87" t="s">
        <v>499</v>
      </c>
      <c r="P87">
        <v>2</v>
      </c>
      <c r="Q87">
        <v>24</v>
      </c>
      <c r="Z87">
        <v>505</v>
      </c>
      <c r="AA87">
        <v>505</v>
      </c>
    </row>
    <row r="88" spans="1:93" x14ac:dyDescent="0.3">
      <c r="A88" t="s">
        <v>179</v>
      </c>
      <c r="B88" t="s">
        <v>180</v>
      </c>
      <c r="C88" t="s">
        <v>181</v>
      </c>
      <c r="D88" t="s">
        <v>182</v>
      </c>
      <c r="E88">
        <v>7</v>
      </c>
      <c r="F88" t="s">
        <v>176</v>
      </c>
      <c r="G88" t="s">
        <v>183</v>
      </c>
      <c r="H88">
        <v>1</v>
      </c>
      <c r="N88" t="s">
        <v>184</v>
      </c>
      <c r="O88" t="s">
        <v>183</v>
      </c>
      <c r="P88">
        <v>8</v>
      </c>
      <c r="Q88">
        <v>96</v>
      </c>
      <c r="X88">
        <v>703</v>
      </c>
      <c r="Y88">
        <v>703</v>
      </c>
      <c r="AN88">
        <v>703</v>
      </c>
      <c r="AO88">
        <v>703</v>
      </c>
      <c r="BD88">
        <v>703</v>
      </c>
      <c r="BE88">
        <v>703</v>
      </c>
      <c r="BT88">
        <v>703</v>
      </c>
      <c r="BU88">
        <v>703</v>
      </c>
    </row>
    <row r="89" spans="1:93" x14ac:dyDescent="0.3">
      <c r="A89" t="s">
        <v>179</v>
      </c>
      <c r="B89" t="s">
        <v>180</v>
      </c>
      <c r="C89" t="s">
        <v>181</v>
      </c>
      <c r="D89" t="s">
        <v>182</v>
      </c>
      <c r="E89">
        <v>7</v>
      </c>
      <c r="F89" t="s">
        <v>144</v>
      </c>
      <c r="G89" t="s">
        <v>185</v>
      </c>
      <c r="K89">
        <v>1</v>
      </c>
      <c r="N89" t="s">
        <v>182</v>
      </c>
      <c r="O89" t="s">
        <v>185</v>
      </c>
      <c r="P89">
        <v>10</v>
      </c>
      <c r="Q89">
        <v>120</v>
      </c>
      <c r="Z89">
        <v>703</v>
      </c>
      <c r="AA89">
        <v>703</v>
      </c>
      <c r="AP89">
        <v>703</v>
      </c>
      <c r="AQ89">
        <v>703</v>
      </c>
      <c r="BF89">
        <v>703</v>
      </c>
      <c r="BG89">
        <v>703</v>
      </c>
      <c r="BV89">
        <v>703</v>
      </c>
      <c r="BW89">
        <v>703</v>
      </c>
      <c r="CL89">
        <v>703</v>
      </c>
      <c r="CM89">
        <v>703</v>
      </c>
    </row>
    <row r="90" spans="1:93" x14ac:dyDescent="0.3">
      <c r="A90" t="s">
        <v>179</v>
      </c>
      <c r="B90" t="s">
        <v>180</v>
      </c>
      <c r="C90" t="s">
        <v>181</v>
      </c>
      <c r="D90" t="s">
        <v>182</v>
      </c>
      <c r="E90">
        <v>7</v>
      </c>
      <c r="F90" t="s">
        <v>119</v>
      </c>
      <c r="G90" t="s">
        <v>186</v>
      </c>
      <c r="L90">
        <v>1</v>
      </c>
      <c r="N90" t="s">
        <v>187</v>
      </c>
      <c r="O90" t="s">
        <v>186</v>
      </c>
      <c r="P90">
        <v>6</v>
      </c>
      <c r="Q90">
        <v>72</v>
      </c>
      <c r="AB90">
        <v>703</v>
      </c>
      <c r="AC90">
        <v>703</v>
      </c>
      <c r="BH90">
        <v>703</v>
      </c>
      <c r="BI90">
        <v>703</v>
      </c>
      <c r="CN90">
        <v>703</v>
      </c>
      <c r="CO90">
        <v>703</v>
      </c>
    </row>
    <row r="91" spans="1:93" x14ac:dyDescent="0.3">
      <c r="A91" t="s">
        <v>179</v>
      </c>
      <c r="B91" t="s">
        <v>180</v>
      </c>
      <c r="C91" t="s">
        <v>181</v>
      </c>
      <c r="D91" t="s">
        <v>182</v>
      </c>
      <c r="E91">
        <v>7</v>
      </c>
      <c r="F91" t="s">
        <v>141</v>
      </c>
      <c r="G91" t="s">
        <v>188</v>
      </c>
      <c r="J91">
        <v>1</v>
      </c>
      <c r="N91" t="s">
        <v>187</v>
      </c>
      <c r="O91" t="s">
        <v>188</v>
      </c>
      <c r="P91">
        <v>4</v>
      </c>
      <c r="Q91">
        <v>48</v>
      </c>
      <c r="AR91">
        <v>703</v>
      </c>
      <c r="AS91">
        <v>703</v>
      </c>
      <c r="BX91">
        <v>703</v>
      </c>
      <c r="BY91">
        <v>703</v>
      </c>
    </row>
    <row r="92" spans="1:93" x14ac:dyDescent="0.3">
      <c r="A92" t="s">
        <v>179</v>
      </c>
      <c r="B92" t="s">
        <v>180</v>
      </c>
      <c r="C92" t="s">
        <v>181</v>
      </c>
      <c r="D92" t="s">
        <v>182</v>
      </c>
      <c r="E92">
        <v>7</v>
      </c>
      <c r="F92" t="s">
        <v>189</v>
      </c>
      <c r="G92" t="s">
        <v>190</v>
      </c>
      <c r="M92">
        <v>1</v>
      </c>
      <c r="N92" t="s">
        <v>112</v>
      </c>
      <c r="O92" t="s">
        <v>190</v>
      </c>
      <c r="P92">
        <v>2</v>
      </c>
      <c r="Q92">
        <v>24</v>
      </c>
      <c r="CJ92">
        <v>703</v>
      </c>
      <c r="CK92">
        <v>703</v>
      </c>
    </row>
    <row r="93" spans="1:93" x14ac:dyDescent="0.3">
      <c r="A93" t="s">
        <v>179</v>
      </c>
      <c r="B93" t="s">
        <v>191</v>
      </c>
      <c r="C93" t="s">
        <v>181</v>
      </c>
      <c r="D93" t="s">
        <v>184</v>
      </c>
      <c r="E93">
        <v>7</v>
      </c>
      <c r="F93" t="s">
        <v>144</v>
      </c>
      <c r="G93" t="s">
        <v>185</v>
      </c>
      <c r="K93">
        <v>1</v>
      </c>
      <c r="N93" t="s">
        <v>192</v>
      </c>
      <c r="O93" t="s">
        <v>185</v>
      </c>
      <c r="P93">
        <v>4</v>
      </c>
      <c r="Q93">
        <v>48</v>
      </c>
      <c r="X93">
        <v>806</v>
      </c>
      <c r="Y93">
        <v>806</v>
      </c>
      <c r="BD93">
        <v>806</v>
      </c>
      <c r="BE93">
        <v>806</v>
      </c>
    </row>
    <row r="94" spans="1:93" x14ac:dyDescent="0.3">
      <c r="A94" t="s">
        <v>179</v>
      </c>
      <c r="B94" t="s">
        <v>191</v>
      </c>
      <c r="C94" t="s">
        <v>181</v>
      </c>
      <c r="D94" t="s">
        <v>184</v>
      </c>
      <c r="E94">
        <v>7</v>
      </c>
      <c r="F94" t="s">
        <v>144</v>
      </c>
      <c r="G94" t="s">
        <v>185</v>
      </c>
      <c r="K94">
        <v>1</v>
      </c>
      <c r="N94" t="s">
        <v>193</v>
      </c>
      <c r="O94" t="s">
        <v>185</v>
      </c>
      <c r="P94">
        <v>6</v>
      </c>
      <c r="Q94">
        <v>72</v>
      </c>
      <c r="AN94">
        <v>806</v>
      </c>
      <c r="AO94">
        <v>806</v>
      </c>
      <c r="BT94">
        <v>806</v>
      </c>
      <c r="BU94">
        <v>806</v>
      </c>
      <c r="CJ94">
        <v>806</v>
      </c>
      <c r="CK94">
        <v>806</v>
      </c>
    </row>
    <row r="95" spans="1:93" x14ac:dyDescent="0.3">
      <c r="A95" t="s">
        <v>179</v>
      </c>
      <c r="B95" t="s">
        <v>191</v>
      </c>
      <c r="C95" t="s">
        <v>181</v>
      </c>
      <c r="D95" t="s">
        <v>184</v>
      </c>
      <c r="E95">
        <v>7</v>
      </c>
      <c r="F95" t="s">
        <v>119</v>
      </c>
      <c r="G95" t="s">
        <v>186</v>
      </c>
      <c r="L95">
        <v>1</v>
      </c>
      <c r="N95" t="s">
        <v>187</v>
      </c>
      <c r="O95" t="s">
        <v>186</v>
      </c>
      <c r="P95">
        <v>6</v>
      </c>
      <c r="Q95">
        <v>72</v>
      </c>
      <c r="Z95">
        <v>806</v>
      </c>
      <c r="AA95">
        <v>806</v>
      </c>
      <c r="BF95">
        <v>806</v>
      </c>
      <c r="BG95">
        <v>806</v>
      </c>
      <c r="CL95">
        <v>806</v>
      </c>
      <c r="CM95">
        <v>806</v>
      </c>
    </row>
    <row r="96" spans="1:93" x14ac:dyDescent="0.3">
      <c r="A96" t="s">
        <v>179</v>
      </c>
      <c r="B96" t="s">
        <v>191</v>
      </c>
      <c r="C96" t="s">
        <v>181</v>
      </c>
      <c r="D96" t="s">
        <v>184</v>
      </c>
      <c r="E96">
        <v>7</v>
      </c>
      <c r="F96" t="s">
        <v>141</v>
      </c>
      <c r="G96" t="s">
        <v>188</v>
      </c>
      <c r="J96">
        <v>1</v>
      </c>
      <c r="N96" t="s">
        <v>187</v>
      </c>
      <c r="O96" t="s">
        <v>188</v>
      </c>
      <c r="P96">
        <v>4</v>
      </c>
      <c r="Q96">
        <v>48</v>
      </c>
      <c r="AP96">
        <v>806</v>
      </c>
      <c r="AQ96">
        <v>806</v>
      </c>
      <c r="BV96">
        <v>806</v>
      </c>
      <c r="BW96">
        <v>806</v>
      </c>
    </row>
    <row r="97" spans="1:93" x14ac:dyDescent="0.3">
      <c r="A97" t="s">
        <v>179</v>
      </c>
      <c r="B97" t="s">
        <v>191</v>
      </c>
      <c r="C97" t="s">
        <v>181</v>
      </c>
      <c r="D97" t="s">
        <v>184</v>
      </c>
      <c r="E97">
        <v>7</v>
      </c>
      <c r="F97" t="s">
        <v>176</v>
      </c>
      <c r="G97" t="s">
        <v>183</v>
      </c>
      <c r="H97">
        <v>1</v>
      </c>
      <c r="N97" t="s">
        <v>184</v>
      </c>
      <c r="O97" t="s">
        <v>183</v>
      </c>
      <c r="P97">
        <v>8</v>
      </c>
      <c r="Q97">
        <v>96</v>
      </c>
      <c r="AB97">
        <v>806</v>
      </c>
      <c r="AC97">
        <v>806</v>
      </c>
      <c r="AR97">
        <v>806</v>
      </c>
      <c r="AS97">
        <v>806</v>
      </c>
      <c r="BH97">
        <v>806</v>
      </c>
      <c r="BI97">
        <v>806</v>
      </c>
      <c r="BX97">
        <v>806</v>
      </c>
      <c r="BY97">
        <v>806</v>
      </c>
    </row>
    <row r="98" spans="1:93" x14ac:dyDescent="0.3">
      <c r="A98" t="s">
        <v>179</v>
      </c>
      <c r="B98" t="s">
        <v>191</v>
      </c>
      <c r="C98" t="s">
        <v>181</v>
      </c>
      <c r="D98" t="s">
        <v>184</v>
      </c>
      <c r="E98">
        <v>7</v>
      </c>
      <c r="F98" t="s">
        <v>189</v>
      </c>
      <c r="G98" t="s">
        <v>190</v>
      </c>
      <c r="M98">
        <v>1</v>
      </c>
      <c r="N98" t="s">
        <v>150</v>
      </c>
      <c r="O98" t="s">
        <v>190</v>
      </c>
      <c r="P98">
        <v>2</v>
      </c>
      <c r="Q98">
        <v>24</v>
      </c>
      <c r="CN98">
        <v>806</v>
      </c>
      <c r="CO98">
        <v>806</v>
      </c>
    </row>
    <row r="99" spans="1:93" x14ac:dyDescent="0.3">
      <c r="A99" t="s">
        <v>179</v>
      </c>
      <c r="B99" t="s">
        <v>194</v>
      </c>
      <c r="C99" t="s">
        <v>181</v>
      </c>
      <c r="D99" t="s">
        <v>195</v>
      </c>
      <c r="E99">
        <v>7</v>
      </c>
      <c r="F99" t="s">
        <v>119</v>
      </c>
      <c r="G99" t="s">
        <v>186</v>
      </c>
      <c r="L99">
        <v>1</v>
      </c>
      <c r="N99" t="s">
        <v>196</v>
      </c>
      <c r="O99" t="s">
        <v>186</v>
      </c>
      <c r="P99">
        <v>6</v>
      </c>
      <c r="Q99">
        <v>48</v>
      </c>
      <c r="R99">
        <v>705</v>
      </c>
      <c r="S99">
        <v>705</v>
      </c>
      <c r="AX99">
        <v>705</v>
      </c>
      <c r="AY99">
        <v>705</v>
      </c>
      <c r="CD99">
        <v>705</v>
      </c>
      <c r="CE99">
        <v>705</v>
      </c>
    </row>
    <row r="100" spans="1:93" x14ac:dyDescent="0.3">
      <c r="A100" t="s">
        <v>179</v>
      </c>
      <c r="B100" t="s">
        <v>194</v>
      </c>
      <c r="C100" t="s">
        <v>181</v>
      </c>
      <c r="D100" t="s">
        <v>195</v>
      </c>
      <c r="E100">
        <v>7</v>
      </c>
      <c r="F100" t="s">
        <v>141</v>
      </c>
      <c r="G100" t="s">
        <v>188</v>
      </c>
      <c r="J100">
        <v>1</v>
      </c>
      <c r="N100" t="s">
        <v>196</v>
      </c>
      <c r="O100" t="s">
        <v>188</v>
      </c>
      <c r="P100">
        <v>4</v>
      </c>
      <c r="Q100">
        <v>48</v>
      </c>
      <c r="AH100">
        <v>705</v>
      </c>
      <c r="AI100">
        <v>705</v>
      </c>
      <c r="BN100">
        <v>705</v>
      </c>
      <c r="BO100">
        <v>705</v>
      </c>
    </row>
    <row r="101" spans="1:93" x14ac:dyDescent="0.3">
      <c r="A101" t="s">
        <v>179</v>
      </c>
      <c r="B101" t="s">
        <v>194</v>
      </c>
      <c r="C101" t="s">
        <v>181</v>
      </c>
      <c r="D101" t="s">
        <v>195</v>
      </c>
      <c r="E101">
        <v>7</v>
      </c>
      <c r="F101" t="s">
        <v>144</v>
      </c>
      <c r="G101" t="s">
        <v>185</v>
      </c>
      <c r="K101">
        <v>1</v>
      </c>
      <c r="N101" t="s">
        <v>192</v>
      </c>
      <c r="O101" t="s">
        <v>185</v>
      </c>
      <c r="P101">
        <v>4</v>
      </c>
      <c r="Q101">
        <v>48</v>
      </c>
      <c r="T101">
        <v>705</v>
      </c>
      <c r="U101">
        <v>705</v>
      </c>
      <c r="AZ101">
        <v>705</v>
      </c>
      <c r="BA101">
        <v>705</v>
      </c>
    </row>
    <row r="102" spans="1:93" x14ac:dyDescent="0.3">
      <c r="A102" t="s">
        <v>179</v>
      </c>
      <c r="B102" t="s">
        <v>194</v>
      </c>
      <c r="C102" t="s">
        <v>181</v>
      </c>
      <c r="D102" t="s">
        <v>195</v>
      </c>
      <c r="E102">
        <v>7</v>
      </c>
      <c r="F102" t="s">
        <v>144</v>
      </c>
      <c r="G102" t="s">
        <v>185</v>
      </c>
      <c r="K102">
        <v>1</v>
      </c>
      <c r="N102" t="s">
        <v>197</v>
      </c>
      <c r="O102" t="s">
        <v>185</v>
      </c>
      <c r="P102">
        <v>4</v>
      </c>
      <c r="Q102">
        <v>48</v>
      </c>
      <c r="AJ102">
        <v>705</v>
      </c>
      <c r="AK102">
        <v>705</v>
      </c>
      <c r="BP102">
        <v>705</v>
      </c>
      <c r="BQ102">
        <v>705</v>
      </c>
    </row>
    <row r="103" spans="1:93" x14ac:dyDescent="0.3">
      <c r="A103" t="s">
        <v>179</v>
      </c>
      <c r="B103" t="s">
        <v>194</v>
      </c>
      <c r="C103" t="s">
        <v>181</v>
      </c>
      <c r="D103" t="s">
        <v>195</v>
      </c>
      <c r="E103">
        <v>7</v>
      </c>
      <c r="F103" t="s">
        <v>176</v>
      </c>
      <c r="G103" t="s">
        <v>183</v>
      </c>
      <c r="H103">
        <v>1</v>
      </c>
      <c r="N103" t="s">
        <v>195</v>
      </c>
      <c r="O103" t="s">
        <v>183</v>
      </c>
      <c r="P103">
        <v>10</v>
      </c>
      <c r="Q103">
        <v>120</v>
      </c>
      <c r="V103">
        <v>705</v>
      </c>
      <c r="W103">
        <v>705</v>
      </c>
      <c r="AL103">
        <v>705</v>
      </c>
      <c r="AM103">
        <v>705</v>
      </c>
      <c r="BB103">
        <v>705</v>
      </c>
      <c r="BC103">
        <v>705</v>
      </c>
      <c r="BR103">
        <v>705</v>
      </c>
      <c r="BS103">
        <v>705</v>
      </c>
      <c r="CH103">
        <v>705</v>
      </c>
      <c r="CI103">
        <v>705</v>
      </c>
    </row>
    <row r="104" spans="1:93" x14ac:dyDescent="0.3">
      <c r="A104" t="s">
        <v>179</v>
      </c>
      <c r="B104" t="s">
        <v>194</v>
      </c>
      <c r="C104" t="s">
        <v>181</v>
      </c>
      <c r="D104" t="s">
        <v>195</v>
      </c>
      <c r="E104">
        <v>7</v>
      </c>
      <c r="F104" t="s">
        <v>189</v>
      </c>
      <c r="G104" t="s">
        <v>190</v>
      </c>
      <c r="M104">
        <v>1</v>
      </c>
      <c r="N104" t="s">
        <v>499</v>
      </c>
      <c r="O104" t="s">
        <v>190</v>
      </c>
      <c r="P104">
        <v>2</v>
      </c>
      <c r="Q104">
        <v>24</v>
      </c>
      <c r="CF104">
        <v>705</v>
      </c>
      <c r="CG104">
        <v>705</v>
      </c>
    </row>
    <row r="105" spans="1:93" x14ac:dyDescent="0.3">
      <c r="A105" t="s">
        <v>179</v>
      </c>
      <c r="B105" t="s">
        <v>198</v>
      </c>
      <c r="C105" t="s">
        <v>181</v>
      </c>
      <c r="D105" t="s">
        <v>197</v>
      </c>
      <c r="E105">
        <v>7</v>
      </c>
      <c r="F105" t="s">
        <v>176</v>
      </c>
      <c r="G105" t="s">
        <v>183</v>
      </c>
      <c r="H105">
        <v>1</v>
      </c>
      <c r="N105" t="s">
        <v>195</v>
      </c>
      <c r="O105" t="s">
        <v>183</v>
      </c>
      <c r="P105">
        <v>8</v>
      </c>
      <c r="Q105">
        <v>96</v>
      </c>
      <c r="R105">
        <v>801</v>
      </c>
      <c r="S105">
        <v>801</v>
      </c>
      <c r="AH105">
        <v>801</v>
      </c>
      <c r="AI105">
        <v>801</v>
      </c>
      <c r="BN105">
        <v>801</v>
      </c>
      <c r="BO105">
        <v>801</v>
      </c>
      <c r="CD105">
        <v>801</v>
      </c>
      <c r="CE105">
        <v>801</v>
      </c>
    </row>
    <row r="106" spans="1:93" x14ac:dyDescent="0.3">
      <c r="A106" t="s">
        <v>179</v>
      </c>
      <c r="B106" t="s">
        <v>198</v>
      </c>
      <c r="C106" t="s">
        <v>181</v>
      </c>
      <c r="D106" t="s">
        <v>197</v>
      </c>
      <c r="E106">
        <v>7</v>
      </c>
      <c r="F106" t="s">
        <v>144</v>
      </c>
      <c r="G106" t="s">
        <v>185</v>
      </c>
      <c r="K106">
        <v>1</v>
      </c>
      <c r="N106" t="s">
        <v>197</v>
      </c>
      <c r="O106" t="s">
        <v>185</v>
      </c>
      <c r="P106">
        <v>4</v>
      </c>
      <c r="Q106">
        <v>48</v>
      </c>
      <c r="T106">
        <v>801</v>
      </c>
      <c r="U106">
        <v>801</v>
      </c>
      <c r="AZ106">
        <v>801</v>
      </c>
      <c r="BA106">
        <v>801</v>
      </c>
    </row>
    <row r="107" spans="1:93" x14ac:dyDescent="0.3">
      <c r="A107" t="s">
        <v>179</v>
      </c>
      <c r="B107" t="s">
        <v>198</v>
      </c>
      <c r="C107" t="s">
        <v>181</v>
      </c>
      <c r="D107" t="s">
        <v>197</v>
      </c>
      <c r="E107">
        <v>7</v>
      </c>
      <c r="F107" t="s">
        <v>144</v>
      </c>
      <c r="G107" t="s">
        <v>185</v>
      </c>
      <c r="K107">
        <v>1</v>
      </c>
      <c r="N107" t="s">
        <v>192</v>
      </c>
      <c r="O107" t="s">
        <v>185</v>
      </c>
      <c r="P107">
        <v>6</v>
      </c>
      <c r="Q107">
        <v>72</v>
      </c>
      <c r="AJ107">
        <v>801</v>
      </c>
      <c r="AK107">
        <v>801</v>
      </c>
      <c r="BP107">
        <v>801</v>
      </c>
      <c r="BQ107">
        <v>801</v>
      </c>
      <c r="CF107">
        <v>801</v>
      </c>
      <c r="CG107">
        <v>801</v>
      </c>
    </row>
    <row r="108" spans="1:93" x14ac:dyDescent="0.3">
      <c r="A108" t="s">
        <v>179</v>
      </c>
      <c r="B108" t="s">
        <v>198</v>
      </c>
      <c r="C108" t="s">
        <v>181</v>
      </c>
      <c r="D108" t="s">
        <v>197</v>
      </c>
      <c r="E108">
        <v>7</v>
      </c>
      <c r="F108" t="s">
        <v>119</v>
      </c>
      <c r="G108" t="s">
        <v>186</v>
      </c>
      <c r="L108">
        <v>1</v>
      </c>
      <c r="N108" t="s">
        <v>196</v>
      </c>
      <c r="O108" t="s">
        <v>186</v>
      </c>
      <c r="P108">
        <v>6</v>
      </c>
      <c r="Q108">
        <v>72</v>
      </c>
      <c r="V108">
        <v>801</v>
      </c>
      <c r="W108">
        <v>801</v>
      </c>
      <c r="BB108">
        <v>801</v>
      </c>
      <c r="BC108">
        <v>801</v>
      </c>
      <c r="CH108">
        <v>801</v>
      </c>
      <c r="CI108">
        <v>801</v>
      </c>
    </row>
    <row r="109" spans="1:93" x14ac:dyDescent="0.3">
      <c r="A109" t="s">
        <v>179</v>
      </c>
      <c r="B109" t="s">
        <v>198</v>
      </c>
      <c r="C109" t="s">
        <v>181</v>
      </c>
      <c r="D109" t="s">
        <v>197</v>
      </c>
      <c r="E109">
        <v>7</v>
      </c>
      <c r="F109" t="s">
        <v>141</v>
      </c>
      <c r="G109" t="s">
        <v>188</v>
      </c>
      <c r="J109">
        <v>1</v>
      </c>
      <c r="N109" t="s">
        <v>196</v>
      </c>
      <c r="O109" t="s">
        <v>188</v>
      </c>
      <c r="P109">
        <v>4</v>
      </c>
      <c r="Q109">
        <v>48</v>
      </c>
      <c r="AL109">
        <v>801</v>
      </c>
      <c r="AM109">
        <v>801</v>
      </c>
      <c r="BR109">
        <v>801</v>
      </c>
      <c r="BS109">
        <v>801</v>
      </c>
    </row>
    <row r="110" spans="1:93" x14ac:dyDescent="0.3">
      <c r="A110" t="s">
        <v>179</v>
      </c>
      <c r="B110" t="s">
        <v>198</v>
      </c>
      <c r="C110" t="s">
        <v>181</v>
      </c>
      <c r="D110" t="s">
        <v>197</v>
      </c>
      <c r="E110">
        <v>7</v>
      </c>
      <c r="F110" t="s">
        <v>189</v>
      </c>
      <c r="G110" t="s">
        <v>190</v>
      </c>
      <c r="M110">
        <v>1</v>
      </c>
      <c r="N110" t="s">
        <v>134</v>
      </c>
      <c r="O110" t="s">
        <v>190</v>
      </c>
      <c r="P110">
        <v>2</v>
      </c>
      <c r="Q110">
        <v>24</v>
      </c>
      <c r="AX110">
        <v>801</v>
      </c>
      <c r="AY110">
        <v>801</v>
      </c>
    </row>
    <row r="111" spans="1:93" x14ac:dyDescent="0.3">
      <c r="A111" t="s">
        <v>179</v>
      </c>
      <c r="B111" t="s">
        <v>199</v>
      </c>
      <c r="C111" t="s">
        <v>181</v>
      </c>
      <c r="D111" t="s">
        <v>197</v>
      </c>
      <c r="E111">
        <v>2</v>
      </c>
      <c r="F111" t="s">
        <v>200</v>
      </c>
      <c r="G111" t="s">
        <v>201</v>
      </c>
      <c r="I111">
        <v>1</v>
      </c>
      <c r="J111">
        <v>1</v>
      </c>
      <c r="N111" t="s">
        <v>197</v>
      </c>
      <c r="O111" t="s">
        <v>201</v>
      </c>
      <c r="P111">
        <v>6</v>
      </c>
      <c r="Q111">
        <v>72</v>
      </c>
      <c r="R111">
        <v>802</v>
      </c>
      <c r="S111">
        <v>802</v>
      </c>
      <c r="AX111">
        <v>802</v>
      </c>
      <c r="AY111">
        <v>802</v>
      </c>
      <c r="BN111">
        <v>802</v>
      </c>
      <c r="BO111">
        <v>802</v>
      </c>
    </row>
    <row r="112" spans="1:93" x14ac:dyDescent="0.3">
      <c r="A112" t="s">
        <v>179</v>
      </c>
      <c r="B112" t="s">
        <v>199</v>
      </c>
      <c r="C112" t="s">
        <v>181</v>
      </c>
      <c r="D112" t="s">
        <v>197</v>
      </c>
      <c r="E112">
        <v>2</v>
      </c>
      <c r="F112" t="s">
        <v>202</v>
      </c>
      <c r="G112" t="s">
        <v>203</v>
      </c>
      <c r="J112">
        <v>1</v>
      </c>
      <c r="N112" t="s">
        <v>204</v>
      </c>
      <c r="O112" t="s">
        <v>203</v>
      </c>
      <c r="P112">
        <v>4</v>
      </c>
      <c r="Q112">
        <v>48</v>
      </c>
      <c r="T112">
        <v>802</v>
      </c>
      <c r="AJ112">
        <v>802</v>
      </c>
      <c r="AZ112">
        <v>802</v>
      </c>
      <c r="CF112">
        <v>802</v>
      </c>
    </row>
    <row r="113" spans="1:87" x14ac:dyDescent="0.3">
      <c r="A113" t="s">
        <v>179</v>
      </c>
      <c r="B113" t="s">
        <v>199</v>
      </c>
      <c r="C113" t="s">
        <v>181</v>
      </c>
      <c r="D113" t="s">
        <v>197</v>
      </c>
      <c r="E113">
        <v>2</v>
      </c>
      <c r="F113" t="s">
        <v>205</v>
      </c>
      <c r="G113" t="s">
        <v>206</v>
      </c>
      <c r="H113">
        <v>1</v>
      </c>
      <c r="N113" t="s">
        <v>502</v>
      </c>
      <c r="O113" t="s">
        <v>206</v>
      </c>
      <c r="P113">
        <v>12</v>
      </c>
      <c r="Q113">
        <v>144</v>
      </c>
      <c r="U113">
        <v>802</v>
      </c>
      <c r="V113">
        <v>802</v>
      </c>
      <c r="W113">
        <v>802</v>
      </c>
      <c r="AK113">
        <v>802</v>
      </c>
      <c r="BA113">
        <v>802</v>
      </c>
      <c r="BB113">
        <v>802</v>
      </c>
      <c r="BC113">
        <v>802</v>
      </c>
      <c r="BR113">
        <v>802</v>
      </c>
      <c r="BS113">
        <v>802</v>
      </c>
      <c r="CG113">
        <v>802</v>
      </c>
      <c r="CH113">
        <v>802</v>
      </c>
      <c r="CI113">
        <v>802</v>
      </c>
    </row>
    <row r="114" spans="1:87" x14ac:dyDescent="0.3">
      <c r="A114" t="s">
        <v>179</v>
      </c>
      <c r="B114" t="s">
        <v>199</v>
      </c>
      <c r="C114" t="s">
        <v>181</v>
      </c>
      <c r="D114" t="s">
        <v>197</v>
      </c>
      <c r="E114">
        <v>2</v>
      </c>
      <c r="F114" t="s">
        <v>208</v>
      </c>
      <c r="G114" t="s">
        <v>209</v>
      </c>
      <c r="H114">
        <v>1</v>
      </c>
      <c r="I114">
        <v>1</v>
      </c>
      <c r="J114">
        <v>1</v>
      </c>
      <c r="K114">
        <v>1</v>
      </c>
      <c r="N114" t="s">
        <v>197</v>
      </c>
      <c r="O114" t="s">
        <v>209</v>
      </c>
      <c r="P114">
        <v>2</v>
      </c>
      <c r="Q114">
        <v>24</v>
      </c>
      <c r="AH114">
        <v>802</v>
      </c>
      <c r="AI114">
        <v>802</v>
      </c>
    </row>
    <row r="115" spans="1:87" x14ac:dyDescent="0.3">
      <c r="A115" t="s">
        <v>179</v>
      </c>
      <c r="B115" t="s">
        <v>199</v>
      </c>
      <c r="C115" t="s">
        <v>181</v>
      </c>
      <c r="D115" t="s">
        <v>197</v>
      </c>
      <c r="E115">
        <v>2</v>
      </c>
      <c r="F115" t="s">
        <v>189</v>
      </c>
      <c r="G115" t="s">
        <v>190</v>
      </c>
      <c r="I115">
        <v>1</v>
      </c>
      <c r="N115" t="s">
        <v>134</v>
      </c>
      <c r="O115" t="s">
        <v>190</v>
      </c>
      <c r="P115">
        <v>2</v>
      </c>
      <c r="Q115">
        <v>24</v>
      </c>
      <c r="AL115">
        <v>802</v>
      </c>
      <c r="AM115">
        <v>802</v>
      </c>
    </row>
    <row r="116" spans="1:87" x14ac:dyDescent="0.3">
      <c r="A116" t="s">
        <v>179</v>
      </c>
      <c r="B116" t="s">
        <v>199</v>
      </c>
      <c r="C116" t="s">
        <v>181</v>
      </c>
      <c r="D116" t="s">
        <v>197</v>
      </c>
      <c r="E116">
        <v>2</v>
      </c>
      <c r="F116" t="s">
        <v>105</v>
      </c>
      <c r="G116" t="s">
        <v>210</v>
      </c>
      <c r="H116">
        <v>1</v>
      </c>
      <c r="I116">
        <v>1</v>
      </c>
      <c r="J116">
        <v>1</v>
      </c>
      <c r="K116">
        <v>1</v>
      </c>
      <c r="N116" t="s">
        <v>498</v>
      </c>
      <c r="O116" t="s">
        <v>210</v>
      </c>
      <c r="P116">
        <v>2</v>
      </c>
      <c r="Q116">
        <v>24</v>
      </c>
      <c r="BP116">
        <v>802</v>
      </c>
      <c r="BQ116">
        <v>802</v>
      </c>
    </row>
    <row r="117" spans="1:87" x14ac:dyDescent="0.3">
      <c r="A117" t="s">
        <v>179</v>
      </c>
      <c r="B117" t="s">
        <v>199</v>
      </c>
      <c r="C117" t="s">
        <v>181</v>
      </c>
      <c r="D117" t="s">
        <v>197</v>
      </c>
      <c r="E117">
        <v>2</v>
      </c>
      <c r="F117" t="s">
        <v>211</v>
      </c>
      <c r="G117" t="s">
        <v>212</v>
      </c>
      <c r="H117">
        <v>1</v>
      </c>
      <c r="I117">
        <v>1</v>
      </c>
      <c r="J117">
        <v>1</v>
      </c>
      <c r="K117">
        <v>1</v>
      </c>
      <c r="N117" t="s">
        <v>503</v>
      </c>
      <c r="O117" t="s">
        <v>212</v>
      </c>
      <c r="P117">
        <v>2</v>
      </c>
      <c r="Q117">
        <v>24</v>
      </c>
      <c r="CD117">
        <v>802</v>
      </c>
      <c r="CE117">
        <v>802</v>
      </c>
    </row>
    <row r="118" spans="1:87" x14ac:dyDescent="0.3">
      <c r="A118" t="s">
        <v>179</v>
      </c>
      <c r="B118" t="s">
        <v>213</v>
      </c>
      <c r="C118" t="s">
        <v>181</v>
      </c>
      <c r="D118" t="s">
        <v>197</v>
      </c>
      <c r="E118">
        <v>2</v>
      </c>
      <c r="F118" t="s">
        <v>200</v>
      </c>
      <c r="G118" t="s">
        <v>201</v>
      </c>
      <c r="I118">
        <v>1</v>
      </c>
      <c r="J118">
        <v>1</v>
      </c>
      <c r="N118" t="s">
        <v>197</v>
      </c>
      <c r="O118" t="s">
        <v>201</v>
      </c>
      <c r="P118">
        <v>6</v>
      </c>
      <c r="Q118">
        <v>72</v>
      </c>
      <c r="V118">
        <v>701</v>
      </c>
      <c r="W118">
        <v>701</v>
      </c>
      <c r="AL118">
        <v>701</v>
      </c>
      <c r="AM118">
        <v>701</v>
      </c>
      <c r="BR118">
        <v>701</v>
      </c>
      <c r="BS118">
        <v>701</v>
      </c>
    </row>
    <row r="119" spans="1:87" x14ac:dyDescent="0.3">
      <c r="A119" t="s">
        <v>179</v>
      </c>
      <c r="B119" t="s">
        <v>213</v>
      </c>
      <c r="C119" t="s">
        <v>181</v>
      </c>
      <c r="D119" t="s">
        <v>197</v>
      </c>
      <c r="E119">
        <v>2</v>
      </c>
      <c r="F119" t="s">
        <v>202</v>
      </c>
      <c r="G119" t="s">
        <v>203</v>
      </c>
      <c r="J119">
        <v>1</v>
      </c>
      <c r="N119" t="s">
        <v>182</v>
      </c>
      <c r="O119" t="s">
        <v>203</v>
      </c>
      <c r="P119">
        <v>4</v>
      </c>
      <c r="Q119">
        <v>48</v>
      </c>
      <c r="U119">
        <v>701</v>
      </c>
      <c r="BA119">
        <v>701</v>
      </c>
      <c r="BQ119">
        <v>701</v>
      </c>
      <c r="CG119">
        <v>701</v>
      </c>
    </row>
    <row r="120" spans="1:87" x14ac:dyDescent="0.3">
      <c r="A120" t="s">
        <v>179</v>
      </c>
      <c r="B120" t="s">
        <v>213</v>
      </c>
      <c r="C120" t="s">
        <v>181</v>
      </c>
      <c r="D120" t="s">
        <v>197</v>
      </c>
      <c r="E120">
        <v>2</v>
      </c>
      <c r="F120" t="s">
        <v>205</v>
      </c>
      <c r="G120" t="s">
        <v>206</v>
      </c>
      <c r="H120">
        <v>1</v>
      </c>
      <c r="N120" t="s">
        <v>502</v>
      </c>
      <c r="O120" t="s">
        <v>206</v>
      </c>
      <c r="P120">
        <v>12</v>
      </c>
      <c r="Q120">
        <v>144</v>
      </c>
      <c r="R120">
        <v>701</v>
      </c>
      <c r="S120">
        <v>701</v>
      </c>
      <c r="T120">
        <v>701</v>
      </c>
      <c r="AH120">
        <v>701</v>
      </c>
      <c r="AI120">
        <v>701</v>
      </c>
      <c r="AX120">
        <v>701</v>
      </c>
      <c r="AY120">
        <v>701</v>
      </c>
      <c r="AZ120">
        <v>701</v>
      </c>
      <c r="BN120">
        <v>701</v>
      </c>
      <c r="BO120">
        <v>701</v>
      </c>
      <c r="BP120">
        <v>701</v>
      </c>
      <c r="CF120">
        <v>701</v>
      </c>
    </row>
    <row r="121" spans="1:87" x14ac:dyDescent="0.3">
      <c r="A121" t="s">
        <v>179</v>
      </c>
      <c r="B121" t="s">
        <v>213</v>
      </c>
      <c r="C121" t="s">
        <v>181</v>
      </c>
      <c r="D121" t="s">
        <v>197</v>
      </c>
      <c r="E121">
        <v>2</v>
      </c>
      <c r="F121" t="s">
        <v>116</v>
      </c>
      <c r="G121" t="s">
        <v>214</v>
      </c>
      <c r="H121">
        <v>1</v>
      </c>
      <c r="I121">
        <v>1</v>
      </c>
      <c r="J121">
        <v>1</v>
      </c>
      <c r="K121">
        <v>1</v>
      </c>
      <c r="N121" t="s">
        <v>178</v>
      </c>
      <c r="O121" t="s">
        <v>214</v>
      </c>
      <c r="P121">
        <v>2</v>
      </c>
      <c r="Q121">
        <v>24</v>
      </c>
      <c r="AJ121">
        <v>701</v>
      </c>
      <c r="AK121">
        <v>701</v>
      </c>
    </row>
    <row r="122" spans="1:87" x14ac:dyDescent="0.3">
      <c r="A122" t="s">
        <v>179</v>
      </c>
      <c r="B122" t="s">
        <v>213</v>
      </c>
      <c r="C122" t="s">
        <v>181</v>
      </c>
      <c r="D122" t="s">
        <v>197</v>
      </c>
      <c r="E122">
        <v>2</v>
      </c>
      <c r="F122" t="s">
        <v>189</v>
      </c>
      <c r="G122" t="s">
        <v>190</v>
      </c>
      <c r="I122">
        <v>1</v>
      </c>
      <c r="N122" t="s">
        <v>122</v>
      </c>
      <c r="O122" t="s">
        <v>190</v>
      </c>
      <c r="P122">
        <v>2</v>
      </c>
      <c r="Q122">
        <v>24</v>
      </c>
      <c r="CD122">
        <v>701</v>
      </c>
      <c r="CE122">
        <v>701</v>
      </c>
    </row>
    <row r="123" spans="1:87" x14ac:dyDescent="0.3">
      <c r="A123" t="s">
        <v>179</v>
      </c>
      <c r="B123" t="s">
        <v>213</v>
      </c>
      <c r="C123" t="s">
        <v>181</v>
      </c>
      <c r="D123" t="s">
        <v>197</v>
      </c>
      <c r="E123">
        <v>2</v>
      </c>
      <c r="F123" t="s">
        <v>105</v>
      </c>
      <c r="G123" t="s">
        <v>210</v>
      </c>
      <c r="H123">
        <v>1</v>
      </c>
      <c r="I123">
        <v>1</v>
      </c>
      <c r="J123">
        <v>1</v>
      </c>
      <c r="K123">
        <v>1</v>
      </c>
      <c r="N123" t="s">
        <v>510</v>
      </c>
      <c r="O123" t="s">
        <v>210</v>
      </c>
      <c r="P123">
        <v>2</v>
      </c>
      <c r="Q123">
        <v>24</v>
      </c>
      <c r="BB123">
        <v>701</v>
      </c>
      <c r="BC123">
        <v>701</v>
      </c>
    </row>
    <row r="124" spans="1:87" x14ac:dyDescent="0.3">
      <c r="A124" t="s">
        <v>179</v>
      </c>
      <c r="B124" t="s">
        <v>213</v>
      </c>
      <c r="C124" t="s">
        <v>181</v>
      </c>
      <c r="D124" t="s">
        <v>197</v>
      </c>
      <c r="E124">
        <v>2</v>
      </c>
      <c r="F124" t="s">
        <v>211</v>
      </c>
      <c r="G124" t="s">
        <v>212</v>
      </c>
      <c r="H124">
        <v>1</v>
      </c>
      <c r="I124">
        <v>1</v>
      </c>
      <c r="J124">
        <v>1</v>
      </c>
      <c r="K124">
        <v>1</v>
      </c>
      <c r="N124" t="s">
        <v>503</v>
      </c>
      <c r="O124" t="s">
        <v>212</v>
      </c>
      <c r="P124">
        <v>2</v>
      </c>
      <c r="Q124">
        <v>24</v>
      </c>
      <c r="CH124">
        <v>701</v>
      </c>
      <c r="CI124">
        <v>701</v>
      </c>
    </row>
    <row r="125" spans="1:87" x14ac:dyDescent="0.3">
      <c r="A125" t="s">
        <v>179</v>
      </c>
      <c r="B125" t="s">
        <v>216</v>
      </c>
      <c r="C125" t="s">
        <v>181</v>
      </c>
      <c r="D125" t="s">
        <v>217</v>
      </c>
      <c r="E125">
        <v>2</v>
      </c>
      <c r="F125" t="s">
        <v>200</v>
      </c>
      <c r="G125" t="s">
        <v>201</v>
      </c>
      <c r="I125">
        <v>1</v>
      </c>
      <c r="J125">
        <v>1</v>
      </c>
      <c r="N125" t="s">
        <v>217</v>
      </c>
      <c r="O125" t="s">
        <v>201</v>
      </c>
      <c r="P125">
        <v>8</v>
      </c>
      <c r="Q125">
        <v>96</v>
      </c>
      <c r="AL125">
        <v>706</v>
      </c>
      <c r="AM125">
        <v>706</v>
      </c>
      <c r="BB125">
        <v>706</v>
      </c>
      <c r="BC125">
        <v>706</v>
      </c>
      <c r="BR125">
        <v>706</v>
      </c>
      <c r="BS125">
        <v>706</v>
      </c>
      <c r="CH125">
        <v>706</v>
      </c>
      <c r="CI125">
        <v>706</v>
      </c>
    </row>
    <row r="126" spans="1:87" x14ac:dyDescent="0.3">
      <c r="A126" t="s">
        <v>179</v>
      </c>
      <c r="B126" t="s">
        <v>216</v>
      </c>
      <c r="C126" t="s">
        <v>181</v>
      </c>
      <c r="D126" t="s">
        <v>217</v>
      </c>
      <c r="E126">
        <v>2</v>
      </c>
      <c r="F126" t="s">
        <v>202</v>
      </c>
      <c r="G126" t="s">
        <v>203</v>
      </c>
      <c r="J126">
        <v>1</v>
      </c>
      <c r="N126" t="s">
        <v>218</v>
      </c>
      <c r="O126" t="s">
        <v>203</v>
      </c>
      <c r="P126">
        <v>4</v>
      </c>
      <c r="Q126">
        <v>48</v>
      </c>
      <c r="U126">
        <v>706</v>
      </c>
      <c r="AK126">
        <v>706</v>
      </c>
      <c r="BA126">
        <v>706</v>
      </c>
      <c r="CG126">
        <v>706</v>
      </c>
    </row>
    <row r="127" spans="1:87" x14ac:dyDescent="0.3">
      <c r="A127" t="s">
        <v>179</v>
      </c>
      <c r="B127" t="s">
        <v>216</v>
      </c>
      <c r="C127" t="s">
        <v>181</v>
      </c>
      <c r="D127" t="s">
        <v>217</v>
      </c>
      <c r="E127">
        <v>2</v>
      </c>
      <c r="F127" t="s">
        <v>205</v>
      </c>
      <c r="G127" t="s">
        <v>206</v>
      </c>
      <c r="H127">
        <v>1</v>
      </c>
      <c r="N127" t="s">
        <v>218</v>
      </c>
      <c r="O127" t="s">
        <v>206</v>
      </c>
      <c r="P127">
        <v>12</v>
      </c>
      <c r="Q127">
        <v>144</v>
      </c>
      <c r="R127">
        <v>706</v>
      </c>
      <c r="S127">
        <v>706</v>
      </c>
      <c r="T127">
        <v>706</v>
      </c>
      <c r="AJ127">
        <v>706</v>
      </c>
      <c r="AX127">
        <v>706</v>
      </c>
      <c r="AY127">
        <v>706</v>
      </c>
      <c r="AZ127">
        <v>706</v>
      </c>
      <c r="BN127">
        <v>706</v>
      </c>
      <c r="BO127">
        <v>706</v>
      </c>
      <c r="CD127">
        <v>706</v>
      </c>
      <c r="CE127">
        <v>706</v>
      </c>
      <c r="CF127">
        <v>706</v>
      </c>
    </row>
    <row r="128" spans="1:87" x14ac:dyDescent="0.3">
      <c r="A128" t="s">
        <v>179</v>
      </c>
      <c r="B128" t="s">
        <v>216</v>
      </c>
      <c r="C128" t="s">
        <v>181</v>
      </c>
      <c r="D128" t="s">
        <v>217</v>
      </c>
      <c r="E128">
        <v>2</v>
      </c>
      <c r="F128" t="s">
        <v>116</v>
      </c>
      <c r="G128" t="s">
        <v>214</v>
      </c>
      <c r="H128">
        <v>1</v>
      </c>
      <c r="I128">
        <v>1</v>
      </c>
      <c r="J128">
        <v>1</v>
      </c>
      <c r="K128">
        <v>1</v>
      </c>
      <c r="N128" t="s">
        <v>178</v>
      </c>
      <c r="O128" t="s">
        <v>214</v>
      </c>
      <c r="P128">
        <v>2</v>
      </c>
      <c r="Q128">
        <v>24</v>
      </c>
      <c r="BP128">
        <v>706</v>
      </c>
      <c r="BQ128">
        <v>706</v>
      </c>
    </row>
    <row r="129" spans="1:93" x14ac:dyDescent="0.3">
      <c r="A129" t="s">
        <v>179</v>
      </c>
      <c r="B129" t="s">
        <v>216</v>
      </c>
      <c r="C129" t="s">
        <v>181</v>
      </c>
      <c r="D129" t="s">
        <v>217</v>
      </c>
      <c r="E129">
        <v>2</v>
      </c>
      <c r="F129" t="s">
        <v>189</v>
      </c>
      <c r="G129" t="s">
        <v>190</v>
      </c>
      <c r="I129">
        <v>1</v>
      </c>
      <c r="N129" t="s">
        <v>134</v>
      </c>
      <c r="O129" t="s">
        <v>190</v>
      </c>
      <c r="P129">
        <v>2</v>
      </c>
      <c r="Q129">
        <v>24</v>
      </c>
      <c r="V129">
        <v>706</v>
      </c>
      <c r="W129">
        <v>706</v>
      </c>
    </row>
    <row r="130" spans="1:93" x14ac:dyDescent="0.3">
      <c r="A130" t="s">
        <v>179</v>
      </c>
      <c r="B130" t="s">
        <v>216</v>
      </c>
      <c r="C130" t="s">
        <v>181</v>
      </c>
      <c r="D130" t="s">
        <v>217</v>
      </c>
      <c r="E130">
        <v>2</v>
      </c>
      <c r="F130" t="s">
        <v>211</v>
      </c>
      <c r="G130" t="s">
        <v>212</v>
      </c>
      <c r="H130">
        <v>1</v>
      </c>
      <c r="I130">
        <v>1</v>
      </c>
      <c r="J130">
        <v>1</v>
      </c>
      <c r="K130">
        <v>1</v>
      </c>
      <c r="N130" t="s">
        <v>503</v>
      </c>
      <c r="O130" t="s">
        <v>212</v>
      </c>
      <c r="P130">
        <v>2</v>
      </c>
      <c r="Q130">
        <v>24</v>
      </c>
      <c r="AH130">
        <v>706</v>
      </c>
      <c r="AI130">
        <v>706</v>
      </c>
    </row>
    <row r="131" spans="1:93" x14ac:dyDescent="0.3">
      <c r="A131" t="s">
        <v>179</v>
      </c>
      <c r="B131" t="s">
        <v>220</v>
      </c>
      <c r="C131" t="s">
        <v>181</v>
      </c>
      <c r="D131" t="s">
        <v>221</v>
      </c>
      <c r="E131">
        <v>2</v>
      </c>
      <c r="F131" t="s">
        <v>200</v>
      </c>
      <c r="G131" t="s">
        <v>201</v>
      </c>
      <c r="I131">
        <v>1</v>
      </c>
      <c r="J131">
        <v>1</v>
      </c>
      <c r="N131" t="s">
        <v>217</v>
      </c>
      <c r="O131" t="s">
        <v>201</v>
      </c>
      <c r="P131">
        <v>8</v>
      </c>
      <c r="Q131">
        <v>96</v>
      </c>
      <c r="R131">
        <v>806</v>
      </c>
      <c r="S131">
        <v>806</v>
      </c>
      <c r="AX131">
        <v>806</v>
      </c>
      <c r="AY131">
        <v>806</v>
      </c>
      <c r="BN131">
        <v>806</v>
      </c>
      <c r="BO131">
        <v>806</v>
      </c>
      <c r="CD131">
        <v>806</v>
      </c>
      <c r="CE131">
        <v>806</v>
      </c>
    </row>
    <row r="132" spans="1:93" x14ac:dyDescent="0.3">
      <c r="A132" t="s">
        <v>179</v>
      </c>
      <c r="B132" t="s">
        <v>220</v>
      </c>
      <c r="C132" t="s">
        <v>181</v>
      </c>
      <c r="D132" t="s">
        <v>221</v>
      </c>
      <c r="E132">
        <v>2</v>
      </c>
      <c r="F132" t="s">
        <v>202</v>
      </c>
      <c r="G132" t="s">
        <v>203</v>
      </c>
      <c r="J132">
        <v>1</v>
      </c>
      <c r="N132" t="s">
        <v>221</v>
      </c>
      <c r="O132" t="s">
        <v>203</v>
      </c>
      <c r="P132">
        <v>4</v>
      </c>
      <c r="Q132">
        <v>48</v>
      </c>
      <c r="T132">
        <v>806</v>
      </c>
      <c r="AZ132">
        <v>806</v>
      </c>
      <c r="BP132">
        <v>806</v>
      </c>
      <c r="CF132">
        <v>806</v>
      </c>
    </row>
    <row r="133" spans="1:93" x14ac:dyDescent="0.3">
      <c r="A133" t="s">
        <v>179</v>
      </c>
      <c r="B133" t="s">
        <v>220</v>
      </c>
      <c r="C133" t="s">
        <v>181</v>
      </c>
      <c r="D133" t="s">
        <v>221</v>
      </c>
      <c r="E133">
        <v>2</v>
      </c>
      <c r="F133" t="s">
        <v>205</v>
      </c>
      <c r="G133" t="s">
        <v>206</v>
      </c>
      <c r="H133">
        <v>1</v>
      </c>
      <c r="N133" t="s">
        <v>193</v>
      </c>
      <c r="O133" t="s">
        <v>206</v>
      </c>
      <c r="P133">
        <v>12</v>
      </c>
      <c r="Q133">
        <v>144</v>
      </c>
      <c r="U133">
        <v>806</v>
      </c>
      <c r="V133">
        <v>806</v>
      </c>
      <c r="W133">
        <v>806</v>
      </c>
      <c r="AL133">
        <v>806</v>
      </c>
      <c r="AM133">
        <v>806</v>
      </c>
      <c r="BA133">
        <v>806</v>
      </c>
      <c r="BQ133">
        <v>806</v>
      </c>
      <c r="BR133">
        <v>806</v>
      </c>
      <c r="BS133">
        <v>806</v>
      </c>
      <c r="CG133">
        <v>806</v>
      </c>
      <c r="CH133">
        <v>806</v>
      </c>
      <c r="CI133">
        <v>806</v>
      </c>
    </row>
    <row r="134" spans="1:93" x14ac:dyDescent="0.3">
      <c r="A134" t="s">
        <v>179</v>
      </c>
      <c r="B134" t="s">
        <v>220</v>
      </c>
      <c r="C134" t="s">
        <v>181</v>
      </c>
      <c r="D134" t="s">
        <v>221</v>
      </c>
      <c r="E134">
        <v>2</v>
      </c>
      <c r="F134" t="s">
        <v>116</v>
      </c>
      <c r="G134" t="s">
        <v>214</v>
      </c>
      <c r="H134">
        <v>1</v>
      </c>
      <c r="I134">
        <v>1</v>
      </c>
      <c r="J134">
        <v>1</v>
      </c>
      <c r="K134">
        <v>1</v>
      </c>
      <c r="N134" t="s">
        <v>178</v>
      </c>
      <c r="O134" t="s">
        <v>214</v>
      </c>
      <c r="P134">
        <v>2</v>
      </c>
      <c r="Q134">
        <v>24</v>
      </c>
      <c r="AH134">
        <v>806</v>
      </c>
      <c r="AI134">
        <v>806</v>
      </c>
    </row>
    <row r="135" spans="1:93" x14ac:dyDescent="0.3">
      <c r="A135" t="s">
        <v>179</v>
      </c>
      <c r="B135" t="s">
        <v>220</v>
      </c>
      <c r="C135" t="s">
        <v>181</v>
      </c>
      <c r="D135" t="s">
        <v>221</v>
      </c>
      <c r="E135">
        <v>2</v>
      </c>
      <c r="F135" t="s">
        <v>189</v>
      </c>
      <c r="G135" t="s">
        <v>190</v>
      </c>
      <c r="I135">
        <v>1</v>
      </c>
      <c r="N135" t="s">
        <v>150</v>
      </c>
      <c r="O135" t="s">
        <v>190</v>
      </c>
      <c r="P135">
        <v>2</v>
      </c>
      <c r="Q135">
        <v>24</v>
      </c>
      <c r="BB135">
        <v>806</v>
      </c>
      <c r="BC135">
        <v>806</v>
      </c>
    </row>
    <row r="136" spans="1:93" x14ac:dyDescent="0.3">
      <c r="A136" t="s">
        <v>179</v>
      </c>
      <c r="B136" t="s">
        <v>220</v>
      </c>
      <c r="C136" t="s">
        <v>181</v>
      </c>
      <c r="D136" t="s">
        <v>221</v>
      </c>
      <c r="E136">
        <v>2</v>
      </c>
      <c r="F136" t="s">
        <v>105</v>
      </c>
      <c r="G136" t="s">
        <v>210</v>
      </c>
      <c r="H136">
        <v>1</v>
      </c>
      <c r="I136">
        <v>1</v>
      </c>
      <c r="J136">
        <v>1</v>
      </c>
      <c r="K136">
        <v>1</v>
      </c>
      <c r="N136" t="s">
        <v>510</v>
      </c>
      <c r="O136" t="s">
        <v>210</v>
      </c>
      <c r="P136">
        <v>2</v>
      </c>
      <c r="Q136">
        <v>24</v>
      </c>
      <c r="AJ136">
        <v>806</v>
      </c>
      <c r="AK136">
        <v>806</v>
      </c>
    </row>
    <row r="137" spans="1:93" x14ac:dyDescent="0.3">
      <c r="A137" t="s">
        <v>179</v>
      </c>
      <c r="B137" t="s">
        <v>222</v>
      </c>
      <c r="C137" t="s">
        <v>181</v>
      </c>
      <c r="D137" t="s">
        <v>223</v>
      </c>
      <c r="E137">
        <v>2</v>
      </c>
      <c r="F137" t="s">
        <v>200</v>
      </c>
      <c r="G137" t="s">
        <v>201</v>
      </c>
      <c r="I137">
        <v>1</v>
      </c>
      <c r="J137">
        <v>1</v>
      </c>
      <c r="N137" t="s">
        <v>500</v>
      </c>
      <c r="O137" t="s">
        <v>201</v>
      </c>
      <c r="P137">
        <v>8</v>
      </c>
      <c r="Q137">
        <v>96</v>
      </c>
      <c r="AB137">
        <v>706</v>
      </c>
      <c r="AC137">
        <v>706</v>
      </c>
      <c r="AR137">
        <v>706</v>
      </c>
      <c r="AS137">
        <v>706</v>
      </c>
      <c r="BH137">
        <v>706</v>
      </c>
      <c r="BI137">
        <v>706</v>
      </c>
      <c r="BX137">
        <v>706</v>
      </c>
      <c r="BY137">
        <v>706</v>
      </c>
    </row>
    <row r="138" spans="1:93" x14ac:dyDescent="0.3">
      <c r="A138" t="s">
        <v>179</v>
      </c>
      <c r="B138" t="s">
        <v>222</v>
      </c>
      <c r="C138" t="s">
        <v>181</v>
      </c>
      <c r="D138" t="s">
        <v>223</v>
      </c>
      <c r="E138">
        <v>2</v>
      </c>
      <c r="F138" t="s">
        <v>202</v>
      </c>
      <c r="G138" t="s">
        <v>203</v>
      </c>
      <c r="J138">
        <v>1</v>
      </c>
      <c r="N138" t="s">
        <v>223</v>
      </c>
      <c r="O138" t="s">
        <v>203</v>
      </c>
      <c r="P138">
        <v>4</v>
      </c>
      <c r="Q138">
        <v>48</v>
      </c>
      <c r="AA138">
        <v>706</v>
      </c>
      <c r="AQ138">
        <v>706</v>
      </c>
      <c r="BG138">
        <v>706</v>
      </c>
      <c r="CM138">
        <v>706</v>
      </c>
    </row>
    <row r="139" spans="1:93" x14ac:dyDescent="0.3">
      <c r="A139" t="s">
        <v>179</v>
      </c>
      <c r="B139" t="s">
        <v>222</v>
      </c>
      <c r="C139" t="s">
        <v>181</v>
      </c>
      <c r="D139" t="s">
        <v>223</v>
      </c>
      <c r="E139">
        <v>2</v>
      </c>
      <c r="F139" t="s">
        <v>205</v>
      </c>
      <c r="G139" t="s">
        <v>206</v>
      </c>
      <c r="H139">
        <v>1</v>
      </c>
      <c r="N139" t="s">
        <v>223</v>
      </c>
      <c r="O139" t="s">
        <v>206</v>
      </c>
      <c r="P139">
        <v>12</v>
      </c>
      <c r="Q139">
        <v>144</v>
      </c>
      <c r="X139">
        <v>706</v>
      </c>
      <c r="Y139">
        <v>706</v>
      </c>
      <c r="Z139">
        <v>706</v>
      </c>
      <c r="AN139">
        <v>706</v>
      </c>
      <c r="AO139">
        <v>706</v>
      </c>
      <c r="AP139">
        <v>706</v>
      </c>
      <c r="BF139">
        <v>706</v>
      </c>
      <c r="BT139">
        <v>706</v>
      </c>
      <c r="BU139">
        <v>706</v>
      </c>
      <c r="CJ139">
        <v>706</v>
      </c>
      <c r="CK139">
        <v>706</v>
      </c>
      <c r="CL139">
        <v>706</v>
      </c>
    </row>
    <row r="140" spans="1:93" x14ac:dyDescent="0.3">
      <c r="A140" t="s">
        <v>179</v>
      </c>
      <c r="B140" t="s">
        <v>222</v>
      </c>
      <c r="C140" t="s">
        <v>181</v>
      </c>
      <c r="D140" t="s">
        <v>223</v>
      </c>
      <c r="E140">
        <v>2</v>
      </c>
      <c r="F140" t="s">
        <v>116</v>
      </c>
      <c r="G140" t="s">
        <v>214</v>
      </c>
      <c r="H140">
        <v>1</v>
      </c>
      <c r="I140">
        <v>1</v>
      </c>
      <c r="J140">
        <v>1</v>
      </c>
      <c r="K140">
        <v>1</v>
      </c>
      <c r="N140" t="s">
        <v>178</v>
      </c>
      <c r="O140" t="s">
        <v>214</v>
      </c>
      <c r="P140">
        <v>2</v>
      </c>
      <c r="Q140">
        <v>24</v>
      </c>
      <c r="CN140">
        <v>706</v>
      </c>
      <c r="CO140">
        <v>706</v>
      </c>
    </row>
    <row r="141" spans="1:93" x14ac:dyDescent="0.3">
      <c r="A141" t="s">
        <v>179</v>
      </c>
      <c r="B141" t="s">
        <v>222</v>
      </c>
      <c r="C141" t="s">
        <v>181</v>
      </c>
      <c r="D141" t="s">
        <v>223</v>
      </c>
      <c r="E141">
        <v>2</v>
      </c>
      <c r="F141" t="s">
        <v>189</v>
      </c>
      <c r="G141" t="s">
        <v>190</v>
      </c>
      <c r="I141">
        <v>1</v>
      </c>
      <c r="N141" t="s">
        <v>112</v>
      </c>
      <c r="O141" t="s">
        <v>190</v>
      </c>
      <c r="P141">
        <v>2</v>
      </c>
      <c r="Q141">
        <v>24</v>
      </c>
      <c r="BV141">
        <v>706</v>
      </c>
      <c r="BW141">
        <v>706</v>
      </c>
    </row>
    <row r="142" spans="1:93" x14ac:dyDescent="0.3">
      <c r="A142" t="s">
        <v>179</v>
      </c>
      <c r="B142" t="s">
        <v>222</v>
      </c>
      <c r="C142" t="s">
        <v>181</v>
      </c>
      <c r="D142" t="s">
        <v>223</v>
      </c>
      <c r="E142">
        <v>2</v>
      </c>
      <c r="F142" t="s">
        <v>211</v>
      </c>
      <c r="G142" t="s">
        <v>212</v>
      </c>
      <c r="H142">
        <v>1</v>
      </c>
      <c r="I142">
        <v>1</v>
      </c>
      <c r="J142">
        <v>1</v>
      </c>
      <c r="K142">
        <v>1</v>
      </c>
      <c r="N142" t="s">
        <v>219</v>
      </c>
      <c r="O142" t="s">
        <v>212</v>
      </c>
      <c r="P142">
        <v>2</v>
      </c>
      <c r="Q142">
        <v>24</v>
      </c>
      <c r="BD142">
        <v>706</v>
      </c>
      <c r="BE142">
        <v>706</v>
      </c>
    </row>
    <row r="143" spans="1:93" x14ac:dyDescent="0.3">
      <c r="A143" t="s">
        <v>179</v>
      </c>
      <c r="B143" t="s">
        <v>225</v>
      </c>
      <c r="C143" t="s">
        <v>181</v>
      </c>
      <c r="D143" t="s">
        <v>195</v>
      </c>
      <c r="E143">
        <v>6</v>
      </c>
      <c r="F143" t="s">
        <v>226</v>
      </c>
      <c r="G143" t="s">
        <v>227</v>
      </c>
      <c r="H143">
        <v>1</v>
      </c>
      <c r="I143">
        <v>1</v>
      </c>
      <c r="J143">
        <v>1</v>
      </c>
      <c r="N143" t="s">
        <v>192</v>
      </c>
      <c r="O143" t="s">
        <v>227</v>
      </c>
      <c r="P143">
        <v>6</v>
      </c>
      <c r="Q143">
        <v>72</v>
      </c>
      <c r="R143">
        <v>702</v>
      </c>
      <c r="S143">
        <v>702</v>
      </c>
      <c r="AX143">
        <v>702</v>
      </c>
      <c r="AY143">
        <v>702</v>
      </c>
      <c r="CD143">
        <v>702</v>
      </c>
      <c r="CE143">
        <v>702</v>
      </c>
    </row>
    <row r="144" spans="1:93" x14ac:dyDescent="0.3">
      <c r="A144" t="s">
        <v>179</v>
      </c>
      <c r="B144" t="s">
        <v>225</v>
      </c>
      <c r="C144" t="s">
        <v>181</v>
      </c>
      <c r="D144" t="s">
        <v>195</v>
      </c>
      <c r="E144">
        <v>6</v>
      </c>
      <c r="F144" t="s">
        <v>228</v>
      </c>
      <c r="G144" t="s">
        <v>229</v>
      </c>
      <c r="I144">
        <v>1</v>
      </c>
      <c r="N144" t="s">
        <v>192</v>
      </c>
      <c r="O144" t="s">
        <v>229</v>
      </c>
      <c r="P144">
        <v>4</v>
      </c>
      <c r="Q144">
        <v>48</v>
      </c>
      <c r="AH144">
        <v>702</v>
      </c>
      <c r="AI144">
        <v>702</v>
      </c>
      <c r="BN144">
        <v>702</v>
      </c>
      <c r="BO144">
        <v>702</v>
      </c>
    </row>
    <row r="145" spans="1:93" x14ac:dyDescent="0.3">
      <c r="A145" t="s">
        <v>179</v>
      </c>
      <c r="B145" t="s">
        <v>225</v>
      </c>
      <c r="C145" t="s">
        <v>181</v>
      </c>
      <c r="D145" t="s">
        <v>195</v>
      </c>
      <c r="E145">
        <v>6</v>
      </c>
      <c r="F145" t="s">
        <v>158</v>
      </c>
      <c r="G145" t="s">
        <v>230</v>
      </c>
      <c r="J145">
        <v>1</v>
      </c>
      <c r="N145" t="s">
        <v>195</v>
      </c>
      <c r="O145" t="s">
        <v>230</v>
      </c>
      <c r="P145">
        <v>10</v>
      </c>
      <c r="Q145">
        <v>120</v>
      </c>
      <c r="T145">
        <v>702</v>
      </c>
      <c r="U145">
        <v>702</v>
      </c>
      <c r="AJ145">
        <v>702</v>
      </c>
      <c r="AK145">
        <v>702</v>
      </c>
      <c r="AZ145">
        <v>702</v>
      </c>
      <c r="BA145">
        <v>702</v>
      </c>
      <c r="BP145">
        <v>702</v>
      </c>
      <c r="BQ145">
        <v>702</v>
      </c>
      <c r="CF145">
        <v>702</v>
      </c>
      <c r="CG145">
        <v>702</v>
      </c>
    </row>
    <row r="146" spans="1:93" x14ac:dyDescent="0.3">
      <c r="A146" t="s">
        <v>179</v>
      </c>
      <c r="B146" t="s">
        <v>225</v>
      </c>
      <c r="C146" t="s">
        <v>181</v>
      </c>
      <c r="D146" t="s">
        <v>195</v>
      </c>
      <c r="E146">
        <v>6</v>
      </c>
      <c r="F146" t="s">
        <v>231</v>
      </c>
      <c r="G146" t="s">
        <v>232</v>
      </c>
      <c r="K146">
        <v>1</v>
      </c>
      <c r="N146" t="s">
        <v>233</v>
      </c>
      <c r="O146" t="s">
        <v>232</v>
      </c>
      <c r="P146">
        <v>6</v>
      </c>
      <c r="Q146">
        <v>72</v>
      </c>
      <c r="V146">
        <v>702</v>
      </c>
      <c r="W146">
        <v>702</v>
      </c>
      <c r="AL146">
        <v>702</v>
      </c>
      <c r="AM146">
        <v>702</v>
      </c>
      <c r="BR146">
        <v>702</v>
      </c>
      <c r="BS146">
        <v>702</v>
      </c>
    </row>
    <row r="147" spans="1:93" x14ac:dyDescent="0.3">
      <c r="A147" t="s">
        <v>179</v>
      </c>
      <c r="B147" t="s">
        <v>225</v>
      </c>
      <c r="C147" t="s">
        <v>181</v>
      </c>
      <c r="D147" t="s">
        <v>195</v>
      </c>
      <c r="E147">
        <v>6</v>
      </c>
      <c r="F147" t="s">
        <v>231</v>
      </c>
      <c r="G147" t="s">
        <v>232</v>
      </c>
      <c r="K147">
        <v>1</v>
      </c>
      <c r="N147" t="s">
        <v>204</v>
      </c>
      <c r="O147" t="s">
        <v>232</v>
      </c>
      <c r="P147">
        <v>2</v>
      </c>
      <c r="Q147">
        <v>24</v>
      </c>
      <c r="BB147">
        <v>702</v>
      </c>
      <c r="BC147">
        <v>702</v>
      </c>
    </row>
    <row r="148" spans="1:93" x14ac:dyDescent="0.3">
      <c r="A148" t="s">
        <v>179</v>
      </c>
      <c r="B148" t="s">
        <v>225</v>
      </c>
      <c r="C148" t="s">
        <v>181</v>
      </c>
      <c r="D148" t="s">
        <v>195</v>
      </c>
      <c r="E148">
        <v>6</v>
      </c>
      <c r="F148" t="s">
        <v>189</v>
      </c>
      <c r="G148" t="s">
        <v>190</v>
      </c>
      <c r="M148">
        <v>1</v>
      </c>
      <c r="N148" t="s">
        <v>134</v>
      </c>
      <c r="O148" t="s">
        <v>190</v>
      </c>
      <c r="P148">
        <v>2</v>
      </c>
      <c r="Q148">
        <v>24</v>
      </c>
      <c r="CH148">
        <v>702</v>
      </c>
      <c r="CI148">
        <v>702</v>
      </c>
    </row>
    <row r="149" spans="1:93" x14ac:dyDescent="0.3">
      <c r="A149" t="s">
        <v>179</v>
      </c>
      <c r="B149" t="s">
        <v>234</v>
      </c>
      <c r="C149" t="s">
        <v>181</v>
      </c>
      <c r="D149" t="s">
        <v>187</v>
      </c>
      <c r="E149">
        <v>6</v>
      </c>
      <c r="F149" t="s">
        <v>231</v>
      </c>
      <c r="G149" t="s">
        <v>232</v>
      </c>
      <c r="K149">
        <v>1</v>
      </c>
      <c r="N149" t="s">
        <v>187</v>
      </c>
      <c r="O149" t="s">
        <v>232</v>
      </c>
      <c r="P149">
        <v>10</v>
      </c>
      <c r="Q149">
        <v>120</v>
      </c>
      <c r="X149">
        <v>704</v>
      </c>
      <c r="Y149">
        <v>704</v>
      </c>
      <c r="AN149">
        <v>704</v>
      </c>
      <c r="AO149">
        <v>704</v>
      </c>
      <c r="BD149">
        <v>704</v>
      </c>
      <c r="BE149">
        <v>704</v>
      </c>
      <c r="BT149">
        <v>704</v>
      </c>
      <c r="BU149">
        <v>704</v>
      </c>
      <c r="CJ149">
        <v>704</v>
      </c>
      <c r="CK149">
        <v>704</v>
      </c>
    </row>
    <row r="150" spans="1:93" x14ac:dyDescent="0.3">
      <c r="A150" t="s">
        <v>179</v>
      </c>
      <c r="B150" t="s">
        <v>234</v>
      </c>
      <c r="C150" t="s">
        <v>181</v>
      </c>
      <c r="D150" t="s">
        <v>187</v>
      </c>
      <c r="E150">
        <v>6</v>
      </c>
      <c r="F150" t="s">
        <v>158</v>
      </c>
      <c r="G150" t="s">
        <v>230</v>
      </c>
      <c r="J150">
        <v>1</v>
      </c>
      <c r="N150" t="s">
        <v>184</v>
      </c>
      <c r="O150" t="s">
        <v>230</v>
      </c>
      <c r="P150">
        <v>8</v>
      </c>
      <c r="Q150">
        <v>96</v>
      </c>
      <c r="Z150">
        <v>704</v>
      </c>
      <c r="AA150">
        <v>704</v>
      </c>
      <c r="AP150">
        <v>704</v>
      </c>
      <c r="AQ150">
        <v>704</v>
      </c>
      <c r="BF150">
        <v>704</v>
      </c>
      <c r="BG150">
        <v>704</v>
      </c>
      <c r="BV150">
        <v>704</v>
      </c>
      <c r="BW150">
        <v>704</v>
      </c>
    </row>
    <row r="151" spans="1:93" x14ac:dyDescent="0.3">
      <c r="A151" t="s">
        <v>179</v>
      </c>
      <c r="B151" t="s">
        <v>234</v>
      </c>
      <c r="C151" t="s">
        <v>181</v>
      </c>
      <c r="D151" t="s">
        <v>187</v>
      </c>
      <c r="E151">
        <v>6</v>
      </c>
      <c r="F151" t="s">
        <v>226</v>
      </c>
      <c r="G151" t="s">
        <v>227</v>
      </c>
      <c r="H151">
        <v>1</v>
      </c>
      <c r="I151">
        <v>1</v>
      </c>
      <c r="J151">
        <v>1</v>
      </c>
      <c r="N151" t="s">
        <v>235</v>
      </c>
      <c r="O151" t="s">
        <v>227</v>
      </c>
      <c r="P151">
        <v>6</v>
      </c>
      <c r="Q151">
        <v>72</v>
      </c>
      <c r="AB151">
        <v>704</v>
      </c>
      <c r="AC151">
        <v>704</v>
      </c>
      <c r="AR151">
        <v>704</v>
      </c>
      <c r="AS151">
        <v>704</v>
      </c>
      <c r="BX151">
        <v>704</v>
      </c>
      <c r="BY151">
        <v>704</v>
      </c>
    </row>
    <row r="152" spans="1:93" x14ac:dyDescent="0.3">
      <c r="A152" t="s">
        <v>179</v>
      </c>
      <c r="B152" t="s">
        <v>234</v>
      </c>
      <c r="C152" t="s">
        <v>181</v>
      </c>
      <c r="D152" t="s">
        <v>187</v>
      </c>
      <c r="E152">
        <v>6</v>
      </c>
      <c r="F152" t="s">
        <v>228</v>
      </c>
      <c r="G152" t="s">
        <v>229</v>
      </c>
      <c r="I152">
        <v>1</v>
      </c>
      <c r="N152" t="s">
        <v>236</v>
      </c>
      <c r="O152" t="s">
        <v>229</v>
      </c>
      <c r="P152">
        <v>4</v>
      </c>
      <c r="Q152">
        <v>48</v>
      </c>
      <c r="BH152">
        <v>704</v>
      </c>
      <c r="BI152">
        <v>704</v>
      </c>
      <c r="CN152">
        <v>704</v>
      </c>
      <c r="CO152">
        <v>704</v>
      </c>
    </row>
    <row r="153" spans="1:93" x14ac:dyDescent="0.3">
      <c r="A153" t="s">
        <v>179</v>
      </c>
      <c r="B153" t="s">
        <v>234</v>
      </c>
      <c r="C153" t="s">
        <v>181</v>
      </c>
      <c r="D153" t="s">
        <v>187</v>
      </c>
      <c r="E153">
        <v>6</v>
      </c>
      <c r="F153" t="s">
        <v>189</v>
      </c>
      <c r="G153" t="s">
        <v>190</v>
      </c>
      <c r="M153">
        <v>1</v>
      </c>
      <c r="N153" t="s">
        <v>499</v>
      </c>
      <c r="O153" t="s">
        <v>190</v>
      </c>
      <c r="P153">
        <v>2</v>
      </c>
      <c r="Q153">
        <v>24</v>
      </c>
      <c r="CL153">
        <v>704</v>
      </c>
      <c r="CM153">
        <v>704</v>
      </c>
    </row>
    <row r="154" spans="1:93" x14ac:dyDescent="0.3">
      <c r="A154" t="s">
        <v>179</v>
      </c>
      <c r="B154" t="s">
        <v>237</v>
      </c>
      <c r="C154" t="s">
        <v>181</v>
      </c>
      <c r="D154" t="s">
        <v>193</v>
      </c>
      <c r="E154">
        <v>5</v>
      </c>
      <c r="F154" t="s">
        <v>238</v>
      </c>
      <c r="G154" t="s">
        <v>239</v>
      </c>
      <c r="J154">
        <v>1</v>
      </c>
      <c r="N154" t="s">
        <v>193</v>
      </c>
      <c r="O154" t="s">
        <v>239</v>
      </c>
      <c r="P154">
        <v>13</v>
      </c>
      <c r="Q154">
        <v>156</v>
      </c>
      <c r="R154">
        <v>805</v>
      </c>
      <c r="S154">
        <v>805</v>
      </c>
      <c r="AH154">
        <v>805</v>
      </c>
      <c r="AI154">
        <v>805</v>
      </c>
      <c r="AJ154">
        <v>805</v>
      </c>
      <c r="AX154">
        <v>805</v>
      </c>
      <c r="AY154">
        <v>805</v>
      </c>
      <c r="AZ154">
        <v>805</v>
      </c>
      <c r="BN154">
        <v>805</v>
      </c>
      <c r="BO154">
        <v>805</v>
      </c>
      <c r="BP154">
        <v>805</v>
      </c>
      <c r="CD154">
        <v>805</v>
      </c>
      <c r="CE154">
        <v>805</v>
      </c>
    </row>
    <row r="155" spans="1:93" x14ac:dyDescent="0.3">
      <c r="A155" t="s">
        <v>179</v>
      </c>
      <c r="B155" t="s">
        <v>237</v>
      </c>
      <c r="C155" t="s">
        <v>181</v>
      </c>
      <c r="D155" t="s">
        <v>193</v>
      </c>
      <c r="E155">
        <v>5</v>
      </c>
      <c r="F155" t="s">
        <v>240</v>
      </c>
      <c r="G155" t="s">
        <v>241</v>
      </c>
      <c r="K155">
        <v>1</v>
      </c>
      <c r="N155" t="s">
        <v>221</v>
      </c>
      <c r="O155" t="s">
        <v>241</v>
      </c>
      <c r="P155">
        <v>11</v>
      </c>
      <c r="Q155">
        <v>132</v>
      </c>
      <c r="V155">
        <v>805</v>
      </c>
      <c r="W155">
        <v>805</v>
      </c>
      <c r="AK155">
        <v>805</v>
      </c>
      <c r="AL155">
        <v>805</v>
      </c>
      <c r="AM155">
        <v>805</v>
      </c>
      <c r="BA155">
        <v>805</v>
      </c>
      <c r="BB155">
        <v>805</v>
      </c>
      <c r="BC155">
        <v>805</v>
      </c>
      <c r="BQ155">
        <v>805</v>
      </c>
      <c r="CH155">
        <v>805</v>
      </c>
      <c r="CI155">
        <v>805</v>
      </c>
    </row>
    <row r="156" spans="1:93" x14ac:dyDescent="0.3">
      <c r="A156" t="s">
        <v>179</v>
      </c>
      <c r="B156" t="s">
        <v>237</v>
      </c>
      <c r="C156" t="s">
        <v>181</v>
      </c>
      <c r="D156" t="s">
        <v>193</v>
      </c>
      <c r="E156">
        <v>5</v>
      </c>
      <c r="F156" t="s">
        <v>169</v>
      </c>
      <c r="G156" t="s">
        <v>242</v>
      </c>
      <c r="H156">
        <v>1</v>
      </c>
      <c r="I156">
        <v>1</v>
      </c>
      <c r="J156">
        <v>1</v>
      </c>
      <c r="K156">
        <v>1</v>
      </c>
      <c r="N156" t="s">
        <v>143</v>
      </c>
      <c r="O156" t="s">
        <v>242</v>
      </c>
      <c r="P156">
        <v>2</v>
      </c>
      <c r="Q156">
        <v>24</v>
      </c>
      <c r="T156">
        <v>805</v>
      </c>
      <c r="U156">
        <v>805</v>
      </c>
    </row>
    <row r="157" spans="1:93" x14ac:dyDescent="0.3">
      <c r="A157" t="s">
        <v>179</v>
      </c>
      <c r="B157" t="s">
        <v>237</v>
      </c>
      <c r="C157" t="s">
        <v>181</v>
      </c>
      <c r="D157" t="s">
        <v>193</v>
      </c>
      <c r="E157">
        <v>5</v>
      </c>
      <c r="F157" t="s">
        <v>243</v>
      </c>
      <c r="G157" t="s">
        <v>244</v>
      </c>
      <c r="H157">
        <v>1</v>
      </c>
      <c r="I157">
        <v>1</v>
      </c>
      <c r="J157">
        <v>1</v>
      </c>
      <c r="K157">
        <v>1</v>
      </c>
      <c r="N157" t="s">
        <v>129</v>
      </c>
      <c r="O157" t="s">
        <v>244</v>
      </c>
      <c r="P157">
        <v>2</v>
      </c>
      <c r="Q157">
        <v>24</v>
      </c>
      <c r="CF157">
        <v>805</v>
      </c>
      <c r="CG157">
        <v>805</v>
      </c>
    </row>
    <row r="158" spans="1:93" x14ac:dyDescent="0.3">
      <c r="A158" t="s">
        <v>179</v>
      </c>
      <c r="B158" t="s">
        <v>237</v>
      </c>
      <c r="C158" t="s">
        <v>181</v>
      </c>
      <c r="D158" t="s">
        <v>193</v>
      </c>
      <c r="E158">
        <v>5</v>
      </c>
      <c r="F158" t="s">
        <v>189</v>
      </c>
      <c r="G158" t="s">
        <v>190</v>
      </c>
      <c r="L158">
        <v>1</v>
      </c>
      <c r="N158" t="s">
        <v>122</v>
      </c>
      <c r="O158" t="s">
        <v>190</v>
      </c>
      <c r="P158">
        <v>2</v>
      </c>
      <c r="Q158">
        <v>24</v>
      </c>
      <c r="BR158">
        <v>805</v>
      </c>
      <c r="BS158">
        <v>805</v>
      </c>
    </row>
    <row r="159" spans="1:93" x14ac:dyDescent="0.3">
      <c r="A159" t="s">
        <v>179</v>
      </c>
      <c r="B159" t="s">
        <v>245</v>
      </c>
      <c r="C159" t="s">
        <v>181</v>
      </c>
      <c r="D159" t="s">
        <v>215</v>
      </c>
      <c r="E159">
        <v>5</v>
      </c>
      <c r="F159" t="s">
        <v>240</v>
      </c>
      <c r="G159" t="s">
        <v>241</v>
      </c>
      <c r="K159">
        <v>1</v>
      </c>
      <c r="N159" t="s">
        <v>215</v>
      </c>
      <c r="O159" t="s">
        <v>241</v>
      </c>
      <c r="P159">
        <v>12</v>
      </c>
      <c r="Q159">
        <v>144</v>
      </c>
      <c r="AA159">
        <v>701</v>
      </c>
      <c r="AB159">
        <v>701</v>
      </c>
      <c r="AC159">
        <v>701</v>
      </c>
      <c r="BG159">
        <v>701</v>
      </c>
      <c r="BH159">
        <v>701</v>
      </c>
      <c r="BI159">
        <v>701</v>
      </c>
      <c r="BW159">
        <v>701</v>
      </c>
      <c r="BX159">
        <v>701</v>
      </c>
      <c r="BY159">
        <v>701</v>
      </c>
      <c r="CM159">
        <v>701</v>
      </c>
      <c r="CN159">
        <v>701</v>
      </c>
      <c r="CO159">
        <v>701</v>
      </c>
    </row>
    <row r="160" spans="1:93" x14ac:dyDescent="0.3">
      <c r="A160" t="s">
        <v>179</v>
      </c>
      <c r="B160" t="s">
        <v>245</v>
      </c>
      <c r="C160" t="s">
        <v>181</v>
      </c>
      <c r="D160" t="s">
        <v>215</v>
      </c>
      <c r="E160">
        <v>5</v>
      </c>
      <c r="F160" t="s">
        <v>238</v>
      </c>
      <c r="G160" t="s">
        <v>239</v>
      </c>
      <c r="J160">
        <v>1</v>
      </c>
      <c r="N160" t="s">
        <v>233</v>
      </c>
      <c r="O160" t="s">
        <v>239</v>
      </c>
      <c r="P160">
        <v>12</v>
      </c>
      <c r="Q160">
        <v>144</v>
      </c>
      <c r="X160">
        <v>701</v>
      </c>
      <c r="Y160">
        <v>701</v>
      </c>
      <c r="Z160">
        <v>701</v>
      </c>
      <c r="AN160">
        <v>701</v>
      </c>
      <c r="AO160">
        <v>701</v>
      </c>
      <c r="BF160">
        <v>701</v>
      </c>
      <c r="BT160">
        <v>701</v>
      </c>
      <c r="BU160">
        <v>701</v>
      </c>
      <c r="BV160">
        <v>701</v>
      </c>
      <c r="CJ160">
        <v>701</v>
      </c>
      <c r="CK160">
        <v>701</v>
      </c>
      <c r="CL160">
        <v>701</v>
      </c>
    </row>
    <row r="161" spans="1:93" x14ac:dyDescent="0.3">
      <c r="A161" t="s">
        <v>179</v>
      </c>
      <c r="B161" t="s">
        <v>245</v>
      </c>
      <c r="C161" t="s">
        <v>181</v>
      </c>
      <c r="D161" t="s">
        <v>215</v>
      </c>
      <c r="E161">
        <v>5</v>
      </c>
      <c r="F161" t="s">
        <v>246</v>
      </c>
      <c r="G161" t="s">
        <v>247</v>
      </c>
      <c r="H161">
        <v>1</v>
      </c>
      <c r="I161">
        <v>1</v>
      </c>
      <c r="J161">
        <v>1</v>
      </c>
      <c r="K161">
        <v>1</v>
      </c>
      <c r="N161" t="s">
        <v>248</v>
      </c>
      <c r="O161" t="s">
        <v>247</v>
      </c>
      <c r="P161">
        <v>2</v>
      </c>
      <c r="Q161">
        <v>24</v>
      </c>
      <c r="BD161">
        <v>701</v>
      </c>
      <c r="BE161">
        <v>701</v>
      </c>
    </row>
    <row r="162" spans="1:93" x14ac:dyDescent="0.3">
      <c r="A162" t="s">
        <v>179</v>
      </c>
      <c r="B162" t="s">
        <v>245</v>
      </c>
      <c r="C162" t="s">
        <v>181</v>
      </c>
      <c r="D162" t="s">
        <v>215</v>
      </c>
      <c r="E162">
        <v>5</v>
      </c>
      <c r="F162" t="s">
        <v>249</v>
      </c>
      <c r="G162" t="s">
        <v>250</v>
      </c>
      <c r="H162">
        <v>1</v>
      </c>
      <c r="I162">
        <v>1</v>
      </c>
      <c r="J162">
        <v>1</v>
      </c>
      <c r="K162">
        <v>1</v>
      </c>
      <c r="N162" t="s">
        <v>510</v>
      </c>
      <c r="O162" t="s">
        <v>250</v>
      </c>
      <c r="P162">
        <v>2</v>
      </c>
      <c r="Q162">
        <v>24</v>
      </c>
      <c r="AP162">
        <v>701</v>
      </c>
      <c r="AQ162">
        <v>701</v>
      </c>
    </row>
    <row r="163" spans="1:93" x14ac:dyDescent="0.3">
      <c r="A163" t="s">
        <v>179</v>
      </c>
      <c r="B163" t="s">
        <v>245</v>
      </c>
      <c r="C163" t="s">
        <v>181</v>
      </c>
      <c r="D163" t="s">
        <v>215</v>
      </c>
      <c r="E163">
        <v>5</v>
      </c>
      <c r="F163" t="s">
        <v>189</v>
      </c>
      <c r="G163" t="s">
        <v>190</v>
      </c>
      <c r="L163">
        <v>1</v>
      </c>
      <c r="N163" t="s">
        <v>499</v>
      </c>
      <c r="O163" t="s">
        <v>190</v>
      </c>
      <c r="P163">
        <v>2</v>
      </c>
      <c r="Q163">
        <v>24</v>
      </c>
      <c r="AR163">
        <v>701</v>
      </c>
      <c r="AS163">
        <v>701</v>
      </c>
    </row>
    <row r="164" spans="1:93" x14ac:dyDescent="0.3">
      <c r="A164" t="s">
        <v>179</v>
      </c>
      <c r="B164" t="s">
        <v>251</v>
      </c>
      <c r="C164" t="s">
        <v>181</v>
      </c>
      <c r="D164" t="s">
        <v>233</v>
      </c>
      <c r="E164">
        <v>5</v>
      </c>
      <c r="F164" t="s">
        <v>240</v>
      </c>
      <c r="G164" t="s">
        <v>241</v>
      </c>
      <c r="K164">
        <v>1</v>
      </c>
      <c r="N164" t="s">
        <v>215</v>
      </c>
      <c r="O164" t="s">
        <v>241</v>
      </c>
      <c r="P164">
        <v>12</v>
      </c>
      <c r="Q164">
        <v>144</v>
      </c>
      <c r="X164">
        <v>801</v>
      </c>
      <c r="Y164">
        <v>801</v>
      </c>
      <c r="Z164">
        <v>801</v>
      </c>
      <c r="AN164">
        <v>801</v>
      </c>
      <c r="AO164">
        <v>801</v>
      </c>
      <c r="AP164">
        <v>801</v>
      </c>
      <c r="BD164">
        <v>801</v>
      </c>
      <c r="BE164">
        <v>801</v>
      </c>
      <c r="BV164">
        <v>801</v>
      </c>
      <c r="CJ164">
        <v>801</v>
      </c>
      <c r="CK164">
        <v>801</v>
      </c>
      <c r="CL164">
        <v>801</v>
      </c>
    </row>
    <row r="165" spans="1:93" x14ac:dyDescent="0.3">
      <c r="A165" t="s">
        <v>179</v>
      </c>
      <c r="B165" t="s">
        <v>251</v>
      </c>
      <c r="C165" t="s">
        <v>181</v>
      </c>
      <c r="D165" t="s">
        <v>233</v>
      </c>
      <c r="E165">
        <v>5</v>
      </c>
      <c r="F165" t="s">
        <v>238</v>
      </c>
      <c r="G165" t="s">
        <v>239</v>
      </c>
      <c r="J165">
        <v>1</v>
      </c>
      <c r="N165" t="s">
        <v>233</v>
      </c>
      <c r="O165" t="s">
        <v>239</v>
      </c>
      <c r="P165">
        <v>12</v>
      </c>
      <c r="Q165">
        <v>144</v>
      </c>
      <c r="AA165">
        <v>801</v>
      </c>
      <c r="AQ165">
        <v>801</v>
      </c>
      <c r="AR165">
        <v>801</v>
      </c>
      <c r="AS165">
        <v>801</v>
      </c>
      <c r="BH165">
        <v>801</v>
      </c>
      <c r="BI165">
        <v>801</v>
      </c>
      <c r="BW165">
        <v>801</v>
      </c>
      <c r="BX165">
        <v>801</v>
      </c>
      <c r="BY165">
        <v>801</v>
      </c>
      <c r="CM165">
        <v>801</v>
      </c>
      <c r="CN165">
        <v>801</v>
      </c>
      <c r="CO165">
        <v>801</v>
      </c>
    </row>
    <row r="166" spans="1:93" x14ac:dyDescent="0.3">
      <c r="A166" t="s">
        <v>179</v>
      </c>
      <c r="B166" t="s">
        <v>251</v>
      </c>
      <c r="C166" t="s">
        <v>181</v>
      </c>
      <c r="D166" t="s">
        <v>233</v>
      </c>
      <c r="E166">
        <v>5</v>
      </c>
      <c r="F166" t="s">
        <v>249</v>
      </c>
      <c r="G166" t="s">
        <v>250</v>
      </c>
      <c r="H166">
        <v>1</v>
      </c>
      <c r="I166">
        <v>1</v>
      </c>
      <c r="J166">
        <v>1</v>
      </c>
      <c r="K166">
        <v>1</v>
      </c>
      <c r="N166" t="s">
        <v>498</v>
      </c>
      <c r="O166" t="s">
        <v>250</v>
      </c>
      <c r="P166">
        <v>2</v>
      </c>
      <c r="Q166">
        <v>24</v>
      </c>
      <c r="BF166">
        <v>801</v>
      </c>
      <c r="BG166">
        <v>801</v>
      </c>
    </row>
    <row r="167" spans="1:93" x14ac:dyDescent="0.3">
      <c r="A167" t="s">
        <v>179</v>
      </c>
      <c r="B167" t="s">
        <v>251</v>
      </c>
      <c r="C167" t="s">
        <v>181</v>
      </c>
      <c r="D167" t="s">
        <v>233</v>
      </c>
      <c r="E167">
        <v>5</v>
      </c>
      <c r="F167" t="s">
        <v>132</v>
      </c>
      <c r="G167" t="s">
        <v>252</v>
      </c>
      <c r="H167">
        <v>1</v>
      </c>
      <c r="I167">
        <v>1</v>
      </c>
      <c r="J167">
        <v>1</v>
      </c>
      <c r="K167">
        <v>1</v>
      </c>
      <c r="N167" t="s">
        <v>109</v>
      </c>
      <c r="O167" t="s">
        <v>252</v>
      </c>
      <c r="P167">
        <v>2</v>
      </c>
      <c r="Q167">
        <v>24</v>
      </c>
      <c r="BT167">
        <v>801</v>
      </c>
      <c r="BU167">
        <v>801</v>
      </c>
    </row>
    <row r="168" spans="1:93" x14ac:dyDescent="0.3">
      <c r="A168" t="s">
        <v>179</v>
      </c>
      <c r="B168" t="s">
        <v>251</v>
      </c>
      <c r="C168" t="s">
        <v>181</v>
      </c>
      <c r="D168" t="s">
        <v>233</v>
      </c>
      <c r="E168">
        <v>5</v>
      </c>
      <c r="F168" t="s">
        <v>189</v>
      </c>
      <c r="G168" t="s">
        <v>190</v>
      </c>
      <c r="L168">
        <v>1</v>
      </c>
      <c r="N168" t="s">
        <v>150</v>
      </c>
      <c r="O168" t="s">
        <v>190</v>
      </c>
      <c r="P168">
        <v>2</v>
      </c>
      <c r="Q168">
        <v>24</v>
      </c>
      <c r="AB168">
        <v>801</v>
      </c>
      <c r="AC168">
        <v>801</v>
      </c>
    </row>
    <row r="169" spans="1:93" x14ac:dyDescent="0.3">
      <c r="A169" t="s">
        <v>179</v>
      </c>
      <c r="B169" t="s">
        <v>253</v>
      </c>
      <c r="C169" t="s">
        <v>181</v>
      </c>
      <c r="D169" t="s">
        <v>254</v>
      </c>
      <c r="E169">
        <v>5</v>
      </c>
      <c r="F169" t="s">
        <v>238</v>
      </c>
      <c r="G169" t="s">
        <v>239</v>
      </c>
      <c r="J169">
        <v>1</v>
      </c>
      <c r="N169" t="s">
        <v>254</v>
      </c>
      <c r="O169" t="s">
        <v>239</v>
      </c>
      <c r="P169">
        <v>12</v>
      </c>
      <c r="Q169">
        <v>144</v>
      </c>
      <c r="X169">
        <v>805</v>
      </c>
      <c r="Y169">
        <v>805</v>
      </c>
      <c r="Z169">
        <v>805</v>
      </c>
      <c r="AN169">
        <v>805</v>
      </c>
      <c r="AO169">
        <v>805</v>
      </c>
      <c r="AP169">
        <v>805</v>
      </c>
      <c r="BF169">
        <v>805</v>
      </c>
      <c r="BT169">
        <v>805</v>
      </c>
      <c r="BU169">
        <v>805</v>
      </c>
      <c r="CJ169">
        <v>805</v>
      </c>
      <c r="CK169">
        <v>805</v>
      </c>
      <c r="CL169">
        <v>805</v>
      </c>
    </row>
    <row r="170" spans="1:93" x14ac:dyDescent="0.3">
      <c r="A170" t="s">
        <v>179</v>
      </c>
      <c r="B170" t="s">
        <v>253</v>
      </c>
      <c r="C170" t="s">
        <v>181</v>
      </c>
      <c r="D170" t="s">
        <v>254</v>
      </c>
      <c r="E170">
        <v>5</v>
      </c>
      <c r="F170" t="s">
        <v>240</v>
      </c>
      <c r="G170" t="s">
        <v>241</v>
      </c>
      <c r="K170">
        <v>1</v>
      </c>
      <c r="N170" t="s">
        <v>501</v>
      </c>
      <c r="O170" t="s">
        <v>241</v>
      </c>
      <c r="P170">
        <v>12</v>
      </c>
      <c r="Q170">
        <v>144</v>
      </c>
      <c r="AA170">
        <v>805</v>
      </c>
      <c r="AB170">
        <v>805</v>
      </c>
      <c r="AC170">
        <v>805</v>
      </c>
      <c r="AQ170">
        <v>805</v>
      </c>
      <c r="BG170">
        <v>805</v>
      </c>
      <c r="BH170">
        <v>805</v>
      </c>
      <c r="BI170">
        <v>805</v>
      </c>
      <c r="BX170">
        <v>805</v>
      </c>
      <c r="BY170">
        <v>805</v>
      </c>
      <c r="CM170">
        <v>805</v>
      </c>
      <c r="CN170">
        <v>805</v>
      </c>
      <c r="CO170">
        <v>805</v>
      </c>
    </row>
    <row r="171" spans="1:93" x14ac:dyDescent="0.3">
      <c r="A171" t="s">
        <v>179</v>
      </c>
      <c r="B171" t="s">
        <v>253</v>
      </c>
      <c r="C171" t="s">
        <v>181</v>
      </c>
      <c r="D171" t="s">
        <v>254</v>
      </c>
      <c r="E171">
        <v>5</v>
      </c>
      <c r="F171" t="s">
        <v>132</v>
      </c>
      <c r="G171" t="s">
        <v>252</v>
      </c>
      <c r="H171">
        <v>1</v>
      </c>
      <c r="I171">
        <v>1</v>
      </c>
      <c r="J171">
        <v>1</v>
      </c>
      <c r="K171">
        <v>1</v>
      </c>
      <c r="N171" t="s">
        <v>109</v>
      </c>
      <c r="O171" t="s">
        <v>252</v>
      </c>
      <c r="P171">
        <v>2</v>
      </c>
      <c r="Q171">
        <v>24</v>
      </c>
      <c r="AR171">
        <v>805</v>
      </c>
      <c r="AS171">
        <v>805</v>
      </c>
    </row>
    <row r="172" spans="1:93" x14ac:dyDescent="0.3">
      <c r="A172" t="s">
        <v>179</v>
      </c>
      <c r="B172" t="s">
        <v>253</v>
      </c>
      <c r="C172" t="s">
        <v>181</v>
      </c>
      <c r="D172" t="s">
        <v>254</v>
      </c>
      <c r="E172">
        <v>5</v>
      </c>
      <c r="F172" t="s">
        <v>243</v>
      </c>
      <c r="G172" t="s">
        <v>244</v>
      </c>
      <c r="H172">
        <v>1</v>
      </c>
      <c r="I172">
        <v>1</v>
      </c>
      <c r="J172">
        <v>1</v>
      </c>
      <c r="K172">
        <v>1</v>
      </c>
      <c r="N172" t="s">
        <v>129</v>
      </c>
      <c r="O172" t="s">
        <v>244</v>
      </c>
      <c r="P172">
        <v>2</v>
      </c>
      <c r="Q172">
        <v>24</v>
      </c>
      <c r="BD172">
        <v>805</v>
      </c>
      <c r="BE172">
        <v>805</v>
      </c>
    </row>
    <row r="173" spans="1:93" x14ac:dyDescent="0.3">
      <c r="A173" t="s">
        <v>179</v>
      </c>
      <c r="B173" t="s">
        <v>253</v>
      </c>
      <c r="C173" t="s">
        <v>181</v>
      </c>
      <c r="D173" t="s">
        <v>254</v>
      </c>
      <c r="E173">
        <v>5</v>
      </c>
      <c r="F173" t="s">
        <v>189</v>
      </c>
      <c r="G173" t="s">
        <v>190</v>
      </c>
      <c r="L173">
        <v>1</v>
      </c>
      <c r="N173" t="s">
        <v>122</v>
      </c>
      <c r="O173" t="s">
        <v>190</v>
      </c>
      <c r="P173">
        <v>2</v>
      </c>
      <c r="Q173">
        <v>24</v>
      </c>
      <c r="BV173">
        <v>805</v>
      </c>
      <c r="BW173">
        <v>805</v>
      </c>
    </row>
    <row r="174" spans="1:93" x14ac:dyDescent="0.3">
      <c r="A174" t="s">
        <v>179</v>
      </c>
      <c r="B174" t="s">
        <v>256</v>
      </c>
      <c r="C174" t="s">
        <v>181</v>
      </c>
      <c r="D174" t="s">
        <v>219</v>
      </c>
      <c r="E174">
        <v>4</v>
      </c>
      <c r="F174" t="s">
        <v>257</v>
      </c>
      <c r="G174" t="s">
        <v>258</v>
      </c>
      <c r="I174">
        <v>1</v>
      </c>
      <c r="N174" t="s">
        <v>219</v>
      </c>
      <c r="O174" t="s">
        <v>258</v>
      </c>
      <c r="P174">
        <v>12</v>
      </c>
      <c r="Q174">
        <v>144</v>
      </c>
      <c r="R174">
        <v>703</v>
      </c>
      <c r="S174">
        <v>703</v>
      </c>
      <c r="T174">
        <v>703</v>
      </c>
      <c r="AJ174">
        <v>703</v>
      </c>
      <c r="AX174">
        <v>703</v>
      </c>
      <c r="AY174">
        <v>703</v>
      </c>
      <c r="AZ174">
        <v>703</v>
      </c>
      <c r="BN174">
        <v>703</v>
      </c>
      <c r="BO174">
        <v>703</v>
      </c>
      <c r="CD174">
        <v>703</v>
      </c>
      <c r="CE174">
        <v>703</v>
      </c>
      <c r="CF174">
        <v>703</v>
      </c>
    </row>
    <row r="175" spans="1:93" x14ac:dyDescent="0.3">
      <c r="A175" t="s">
        <v>179</v>
      </c>
      <c r="B175" t="s">
        <v>256</v>
      </c>
      <c r="C175" t="s">
        <v>181</v>
      </c>
      <c r="D175" t="s">
        <v>219</v>
      </c>
      <c r="E175">
        <v>4</v>
      </c>
      <c r="F175" t="s">
        <v>259</v>
      </c>
      <c r="G175" t="s">
        <v>260</v>
      </c>
      <c r="H175">
        <v>1</v>
      </c>
      <c r="N175" t="s">
        <v>219</v>
      </c>
      <c r="O175" t="s">
        <v>260</v>
      </c>
      <c r="P175">
        <v>6</v>
      </c>
      <c r="Q175">
        <v>72</v>
      </c>
      <c r="U175">
        <v>703</v>
      </c>
      <c r="V175">
        <v>703</v>
      </c>
      <c r="W175">
        <v>703</v>
      </c>
      <c r="AK175">
        <v>703</v>
      </c>
      <c r="AL175">
        <v>703</v>
      </c>
      <c r="AM175">
        <v>703</v>
      </c>
    </row>
    <row r="176" spans="1:93" x14ac:dyDescent="0.3">
      <c r="A176" t="s">
        <v>179</v>
      </c>
      <c r="B176" t="s">
        <v>256</v>
      </c>
      <c r="C176" t="s">
        <v>181</v>
      </c>
      <c r="D176" t="s">
        <v>219</v>
      </c>
      <c r="E176">
        <v>4</v>
      </c>
      <c r="F176" t="s">
        <v>152</v>
      </c>
      <c r="G176" t="s">
        <v>261</v>
      </c>
      <c r="K176">
        <v>1</v>
      </c>
      <c r="N176" t="s">
        <v>219</v>
      </c>
      <c r="O176" t="s">
        <v>261</v>
      </c>
      <c r="P176">
        <v>6</v>
      </c>
      <c r="Q176">
        <v>72</v>
      </c>
      <c r="BA176">
        <v>703</v>
      </c>
      <c r="BR176">
        <v>703</v>
      </c>
      <c r="BS176">
        <v>703</v>
      </c>
      <c r="CG176">
        <v>703</v>
      </c>
      <c r="CH176">
        <v>703</v>
      </c>
      <c r="CI176">
        <v>703</v>
      </c>
    </row>
    <row r="177" spans="1:93" x14ac:dyDescent="0.3">
      <c r="A177" t="s">
        <v>179</v>
      </c>
      <c r="B177" t="s">
        <v>256</v>
      </c>
      <c r="C177" t="s">
        <v>181</v>
      </c>
      <c r="D177" t="s">
        <v>219</v>
      </c>
      <c r="E177">
        <v>4</v>
      </c>
      <c r="F177" t="s">
        <v>246</v>
      </c>
      <c r="G177" t="s">
        <v>247</v>
      </c>
      <c r="H177">
        <v>1</v>
      </c>
      <c r="I177">
        <v>1</v>
      </c>
      <c r="J177">
        <v>1</v>
      </c>
      <c r="K177">
        <v>1</v>
      </c>
      <c r="N177" t="s">
        <v>248</v>
      </c>
      <c r="O177" t="s">
        <v>247</v>
      </c>
      <c r="P177">
        <v>2</v>
      </c>
      <c r="Q177">
        <v>24</v>
      </c>
      <c r="AH177">
        <v>703</v>
      </c>
      <c r="AI177">
        <v>703</v>
      </c>
    </row>
    <row r="178" spans="1:93" x14ac:dyDescent="0.3">
      <c r="A178" t="s">
        <v>179</v>
      </c>
      <c r="B178" t="s">
        <v>256</v>
      </c>
      <c r="C178" t="s">
        <v>181</v>
      </c>
      <c r="D178" t="s">
        <v>219</v>
      </c>
      <c r="E178">
        <v>4</v>
      </c>
      <c r="F178" t="s">
        <v>243</v>
      </c>
      <c r="G178" t="s">
        <v>244</v>
      </c>
      <c r="H178">
        <v>1</v>
      </c>
      <c r="I178">
        <v>1</v>
      </c>
      <c r="J178">
        <v>1</v>
      </c>
      <c r="K178">
        <v>1</v>
      </c>
      <c r="N178" t="s">
        <v>129</v>
      </c>
      <c r="O178" t="s">
        <v>244</v>
      </c>
      <c r="P178">
        <v>2</v>
      </c>
      <c r="Q178">
        <v>24</v>
      </c>
      <c r="BB178">
        <v>703</v>
      </c>
      <c r="BC178">
        <v>703</v>
      </c>
    </row>
    <row r="179" spans="1:93" x14ac:dyDescent="0.3">
      <c r="A179" t="s">
        <v>179</v>
      </c>
      <c r="B179" t="s">
        <v>256</v>
      </c>
      <c r="C179" t="s">
        <v>181</v>
      </c>
      <c r="D179" t="s">
        <v>219</v>
      </c>
      <c r="E179">
        <v>4</v>
      </c>
      <c r="F179" t="s">
        <v>189</v>
      </c>
      <c r="G179" t="s">
        <v>190</v>
      </c>
      <c r="K179">
        <v>1</v>
      </c>
      <c r="N179" t="s">
        <v>122</v>
      </c>
      <c r="O179" t="s">
        <v>190</v>
      </c>
      <c r="P179">
        <v>2</v>
      </c>
      <c r="Q179">
        <v>24</v>
      </c>
      <c r="BP179">
        <v>703</v>
      </c>
      <c r="BQ179">
        <v>703</v>
      </c>
    </row>
    <row r="180" spans="1:93" x14ac:dyDescent="0.3">
      <c r="A180" t="s">
        <v>179</v>
      </c>
      <c r="B180" t="s">
        <v>482</v>
      </c>
      <c r="C180" t="s">
        <v>181</v>
      </c>
      <c r="D180" t="s">
        <v>254</v>
      </c>
      <c r="E180">
        <v>4</v>
      </c>
      <c r="F180" t="s">
        <v>259</v>
      </c>
      <c r="G180" t="s">
        <v>260</v>
      </c>
      <c r="H180">
        <v>1</v>
      </c>
      <c r="N180" t="s">
        <v>501</v>
      </c>
      <c r="O180" t="s">
        <v>260</v>
      </c>
      <c r="P180">
        <v>6</v>
      </c>
      <c r="Q180">
        <v>72</v>
      </c>
      <c r="X180">
        <v>803</v>
      </c>
      <c r="Y180">
        <v>803</v>
      </c>
      <c r="Z180">
        <v>803</v>
      </c>
      <c r="AN180">
        <v>803</v>
      </c>
      <c r="AO180">
        <v>803</v>
      </c>
      <c r="AP180">
        <v>803</v>
      </c>
    </row>
    <row r="181" spans="1:93" x14ac:dyDescent="0.3">
      <c r="A181" t="s">
        <v>179</v>
      </c>
      <c r="B181" t="s">
        <v>482</v>
      </c>
      <c r="C181" t="s">
        <v>181</v>
      </c>
      <c r="D181" t="s">
        <v>254</v>
      </c>
      <c r="E181">
        <v>4</v>
      </c>
      <c r="F181" t="s">
        <v>152</v>
      </c>
      <c r="G181" t="s">
        <v>261</v>
      </c>
      <c r="K181">
        <v>1</v>
      </c>
      <c r="N181" t="s">
        <v>501</v>
      </c>
      <c r="O181" t="s">
        <v>261</v>
      </c>
      <c r="P181">
        <v>5</v>
      </c>
      <c r="Q181">
        <v>60</v>
      </c>
      <c r="BD181">
        <v>803</v>
      </c>
      <c r="BE181">
        <v>803</v>
      </c>
      <c r="BV181">
        <v>803</v>
      </c>
      <c r="CJ181">
        <v>803</v>
      </c>
      <c r="CK181">
        <v>803</v>
      </c>
    </row>
    <row r="182" spans="1:93" x14ac:dyDescent="0.3">
      <c r="A182" t="s">
        <v>179</v>
      </c>
      <c r="B182" t="s">
        <v>482</v>
      </c>
      <c r="C182" t="s">
        <v>181</v>
      </c>
      <c r="D182" t="s">
        <v>254</v>
      </c>
      <c r="E182">
        <v>4</v>
      </c>
      <c r="F182" t="s">
        <v>257</v>
      </c>
      <c r="G182" t="s">
        <v>258</v>
      </c>
      <c r="I182">
        <v>1</v>
      </c>
      <c r="N182" t="s">
        <v>254</v>
      </c>
      <c r="O182" t="s">
        <v>258</v>
      </c>
      <c r="P182">
        <v>13</v>
      </c>
      <c r="Q182">
        <v>156</v>
      </c>
      <c r="AA182">
        <v>803</v>
      </c>
      <c r="AB182">
        <v>803</v>
      </c>
      <c r="AC182">
        <v>803</v>
      </c>
      <c r="AQ182">
        <v>803</v>
      </c>
      <c r="AR182">
        <v>803</v>
      </c>
      <c r="AS182">
        <v>803</v>
      </c>
      <c r="BH182">
        <v>803</v>
      </c>
      <c r="BI182">
        <v>803</v>
      </c>
      <c r="BW182">
        <v>803</v>
      </c>
      <c r="BX182">
        <v>803</v>
      </c>
      <c r="BY182">
        <v>803</v>
      </c>
      <c r="CN182">
        <v>803</v>
      </c>
      <c r="CO182">
        <v>803</v>
      </c>
    </row>
    <row r="183" spans="1:93" x14ac:dyDescent="0.3">
      <c r="A183" t="s">
        <v>179</v>
      </c>
      <c r="B183" t="s">
        <v>482</v>
      </c>
      <c r="C183" t="s">
        <v>181</v>
      </c>
      <c r="D183" t="s">
        <v>254</v>
      </c>
      <c r="E183">
        <v>4</v>
      </c>
      <c r="F183" t="s">
        <v>243</v>
      </c>
      <c r="G183" t="s">
        <v>244</v>
      </c>
      <c r="H183">
        <v>1</v>
      </c>
      <c r="I183">
        <v>1</v>
      </c>
      <c r="J183">
        <v>1</v>
      </c>
      <c r="K183">
        <v>1</v>
      </c>
      <c r="N183" t="s">
        <v>129</v>
      </c>
      <c r="O183" t="s">
        <v>244</v>
      </c>
      <c r="P183">
        <v>2</v>
      </c>
      <c r="Q183">
        <v>24</v>
      </c>
      <c r="BT183">
        <v>803</v>
      </c>
      <c r="BU183">
        <v>803</v>
      </c>
    </row>
    <row r="184" spans="1:93" x14ac:dyDescent="0.3">
      <c r="A184" t="s">
        <v>179</v>
      </c>
      <c r="B184" t="s">
        <v>482</v>
      </c>
      <c r="C184" t="s">
        <v>181</v>
      </c>
      <c r="D184" t="s">
        <v>254</v>
      </c>
      <c r="E184">
        <v>4</v>
      </c>
      <c r="F184" t="s">
        <v>169</v>
      </c>
      <c r="G184" t="s">
        <v>242</v>
      </c>
      <c r="H184">
        <v>1</v>
      </c>
      <c r="I184">
        <v>1</v>
      </c>
      <c r="J184">
        <v>1</v>
      </c>
      <c r="K184">
        <v>1</v>
      </c>
      <c r="N184" t="s">
        <v>143</v>
      </c>
      <c r="O184" t="s">
        <v>242</v>
      </c>
      <c r="P184">
        <v>2</v>
      </c>
      <c r="Q184">
        <v>24</v>
      </c>
      <c r="CL184">
        <v>803</v>
      </c>
      <c r="CM184">
        <v>803</v>
      </c>
    </row>
    <row r="185" spans="1:93" x14ac:dyDescent="0.3">
      <c r="A185" t="s">
        <v>179</v>
      </c>
      <c r="B185" t="s">
        <v>482</v>
      </c>
      <c r="C185" t="s">
        <v>181</v>
      </c>
      <c r="D185" t="s">
        <v>254</v>
      </c>
      <c r="E185">
        <v>4</v>
      </c>
      <c r="F185" t="s">
        <v>189</v>
      </c>
      <c r="G185" t="s">
        <v>190</v>
      </c>
      <c r="K185">
        <v>1</v>
      </c>
      <c r="N185" t="s">
        <v>112</v>
      </c>
      <c r="O185" t="s">
        <v>190</v>
      </c>
      <c r="P185">
        <v>2</v>
      </c>
      <c r="Q185">
        <v>24</v>
      </c>
      <c r="BF185">
        <v>803</v>
      </c>
      <c r="BG185">
        <v>803</v>
      </c>
    </row>
    <row r="186" spans="1:93" x14ac:dyDescent="0.3">
      <c r="A186" t="s">
        <v>179</v>
      </c>
      <c r="B186" t="s">
        <v>262</v>
      </c>
      <c r="C186" t="s">
        <v>181</v>
      </c>
      <c r="D186" t="s">
        <v>218</v>
      </c>
      <c r="E186">
        <v>1</v>
      </c>
      <c r="F186" t="s">
        <v>102</v>
      </c>
      <c r="G186" t="s">
        <v>263</v>
      </c>
      <c r="J186">
        <v>1</v>
      </c>
      <c r="N186" t="s">
        <v>221</v>
      </c>
      <c r="O186" t="s">
        <v>263</v>
      </c>
      <c r="P186">
        <v>8</v>
      </c>
      <c r="Q186">
        <v>96</v>
      </c>
      <c r="AH186">
        <v>501</v>
      </c>
      <c r="AI186">
        <v>501</v>
      </c>
      <c r="AX186">
        <v>501</v>
      </c>
      <c r="AY186">
        <v>501</v>
      </c>
      <c r="BN186">
        <v>501</v>
      </c>
      <c r="BO186">
        <v>501</v>
      </c>
      <c r="CD186">
        <v>501</v>
      </c>
      <c r="CE186">
        <v>501</v>
      </c>
    </row>
    <row r="187" spans="1:93" x14ac:dyDescent="0.3">
      <c r="A187" t="s">
        <v>179</v>
      </c>
      <c r="B187" t="s">
        <v>262</v>
      </c>
      <c r="C187" t="s">
        <v>181</v>
      </c>
      <c r="D187" t="s">
        <v>218</v>
      </c>
      <c r="E187">
        <v>1</v>
      </c>
      <c r="F187" t="s">
        <v>264</v>
      </c>
      <c r="G187" t="s">
        <v>265</v>
      </c>
      <c r="J187">
        <v>1</v>
      </c>
      <c r="N187" t="s">
        <v>196</v>
      </c>
      <c r="O187" t="s">
        <v>265</v>
      </c>
      <c r="P187">
        <v>8</v>
      </c>
      <c r="Q187">
        <v>96</v>
      </c>
      <c r="T187">
        <v>501</v>
      </c>
      <c r="U187">
        <v>501</v>
      </c>
      <c r="AJ187">
        <v>501</v>
      </c>
      <c r="AK187">
        <v>501</v>
      </c>
      <c r="BP187">
        <v>501</v>
      </c>
      <c r="BQ187">
        <v>501</v>
      </c>
      <c r="CF187">
        <v>501</v>
      </c>
      <c r="CG187">
        <v>501</v>
      </c>
    </row>
    <row r="188" spans="1:93" x14ac:dyDescent="0.3">
      <c r="A188" t="s">
        <v>179</v>
      </c>
      <c r="B188" t="s">
        <v>262</v>
      </c>
      <c r="C188" t="s">
        <v>181</v>
      </c>
      <c r="D188" t="s">
        <v>218</v>
      </c>
      <c r="E188">
        <v>1</v>
      </c>
      <c r="F188" t="s">
        <v>174</v>
      </c>
      <c r="G188" t="s">
        <v>266</v>
      </c>
      <c r="I188">
        <v>1</v>
      </c>
      <c r="N188" t="s">
        <v>218</v>
      </c>
      <c r="O188" t="s">
        <v>266</v>
      </c>
      <c r="P188">
        <v>8</v>
      </c>
      <c r="Q188">
        <v>96</v>
      </c>
      <c r="V188">
        <v>501</v>
      </c>
      <c r="W188">
        <v>501</v>
      </c>
      <c r="AL188">
        <v>501</v>
      </c>
      <c r="AM188">
        <v>501</v>
      </c>
      <c r="BB188">
        <v>501</v>
      </c>
      <c r="BC188">
        <v>501</v>
      </c>
      <c r="BR188">
        <v>501</v>
      </c>
      <c r="BS188">
        <v>501</v>
      </c>
    </row>
    <row r="189" spans="1:93" x14ac:dyDescent="0.3">
      <c r="A189" t="s">
        <v>179</v>
      </c>
      <c r="B189" t="s">
        <v>262</v>
      </c>
      <c r="C189" t="s">
        <v>181</v>
      </c>
      <c r="D189" t="s">
        <v>218</v>
      </c>
      <c r="E189">
        <v>1</v>
      </c>
      <c r="F189" t="s">
        <v>189</v>
      </c>
      <c r="G189" t="s">
        <v>190</v>
      </c>
      <c r="H189">
        <v>1</v>
      </c>
      <c r="N189" t="s">
        <v>134</v>
      </c>
      <c r="O189" t="s">
        <v>190</v>
      </c>
      <c r="P189">
        <v>2</v>
      </c>
      <c r="Q189">
        <v>24</v>
      </c>
      <c r="R189">
        <v>501</v>
      </c>
      <c r="S189">
        <v>501</v>
      </c>
    </row>
    <row r="190" spans="1:93" x14ac:dyDescent="0.3">
      <c r="A190" t="s">
        <v>179</v>
      </c>
      <c r="B190" t="s">
        <v>262</v>
      </c>
      <c r="C190" t="s">
        <v>181</v>
      </c>
      <c r="D190" t="s">
        <v>218</v>
      </c>
      <c r="E190">
        <v>1</v>
      </c>
      <c r="F190" t="s">
        <v>105</v>
      </c>
      <c r="G190" t="s">
        <v>210</v>
      </c>
      <c r="H190">
        <v>1</v>
      </c>
      <c r="I190">
        <v>1</v>
      </c>
      <c r="J190">
        <v>1</v>
      </c>
      <c r="K190">
        <v>1</v>
      </c>
      <c r="N190" t="s">
        <v>498</v>
      </c>
      <c r="O190" t="s">
        <v>210</v>
      </c>
      <c r="P190">
        <v>2</v>
      </c>
      <c r="Q190">
        <v>24</v>
      </c>
      <c r="AZ190">
        <v>501</v>
      </c>
      <c r="BA190">
        <v>501</v>
      </c>
    </row>
    <row r="191" spans="1:93" x14ac:dyDescent="0.3">
      <c r="A191" t="s">
        <v>179</v>
      </c>
      <c r="B191" t="s">
        <v>262</v>
      </c>
      <c r="C191" t="s">
        <v>181</v>
      </c>
      <c r="D191" t="s">
        <v>218</v>
      </c>
      <c r="E191">
        <v>1</v>
      </c>
      <c r="F191" t="s">
        <v>267</v>
      </c>
      <c r="G191" t="s">
        <v>268</v>
      </c>
      <c r="H191">
        <v>1</v>
      </c>
      <c r="I191">
        <v>1</v>
      </c>
      <c r="J191">
        <v>1</v>
      </c>
      <c r="K191">
        <v>1</v>
      </c>
      <c r="N191" t="s">
        <v>218</v>
      </c>
      <c r="O191" t="s">
        <v>268</v>
      </c>
      <c r="P191">
        <v>2</v>
      </c>
      <c r="Q191">
        <v>24</v>
      </c>
      <c r="CH191">
        <v>501</v>
      </c>
      <c r="CI191">
        <v>501</v>
      </c>
    </row>
    <row r="192" spans="1:93" x14ac:dyDescent="0.3">
      <c r="A192" t="s">
        <v>179</v>
      </c>
      <c r="B192" t="s">
        <v>269</v>
      </c>
      <c r="C192" t="s">
        <v>181</v>
      </c>
      <c r="D192" t="s">
        <v>223</v>
      </c>
      <c r="E192">
        <v>1</v>
      </c>
      <c r="F192" t="s">
        <v>102</v>
      </c>
      <c r="G192" t="s">
        <v>263</v>
      </c>
      <c r="J192">
        <v>1</v>
      </c>
      <c r="N192" t="s">
        <v>235</v>
      </c>
      <c r="O192" t="s">
        <v>263</v>
      </c>
      <c r="P192">
        <v>8</v>
      </c>
      <c r="Q192">
        <v>96</v>
      </c>
      <c r="X192">
        <v>702</v>
      </c>
      <c r="Y192">
        <v>702</v>
      </c>
      <c r="AN192">
        <v>702</v>
      </c>
      <c r="AO192">
        <v>702</v>
      </c>
      <c r="BD192">
        <v>702</v>
      </c>
      <c r="BE192">
        <v>702</v>
      </c>
      <c r="BT192">
        <v>702</v>
      </c>
      <c r="BU192">
        <v>702</v>
      </c>
    </row>
    <row r="193" spans="1:97" x14ac:dyDescent="0.3">
      <c r="A193" t="s">
        <v>179</v>
      </c>
      <c r="B193" t="s">
        <v>269</v>
      </c>
      <c r="C193" t="s">
        <v>181</v>
      </c>
      <c r="D193" t="s">
        <v>223</v>
      </c>
      <c r="E193">
        <v>1</v>
      </c>
      <c r="F193" t="s">
        <v>264</v>
      </c>
      <c r="G193" t="s">
        <v>265</v>
      </c>
      <c r="J193">
        <v>1</v>
      </c>
      <c r="N193" t="s">
        <v>270</v>
      </c>
      <c r="O193" t="s">
        <v>265</v>
      </c>
      <c r="P193">
        <v>4</v>
      </c>
      <c r="Q193">
        <v>48</v>
      </c>
      <c r="Z193">
        <v>702</v>
      </c>
      <c r="AA193">
        <v>702</v>
      </c>
      <c r="AP193">
        <v>702</v>
      </c>
      <c r="AQ193">
        <v>702</v>
      </c>
    </row>
    <row r="194" spans="1:97" x14ac:dyDescent="0.3">
      <c r="A194" t="s">
        <v>179</v>
      </c>
      <c r="B194" t="s">
        <v>269</v>
      </c>
      <c r="C194" t="s">
        <v>181</v>
      </c>
      <c r="D194" t="s">
        <v>223</v>
      </c>
      <c r="E194">
        <v>1</v>
      </c>
      <c r="F194" t="s">
        <v>264</v>
      </c>
      <c r="G194" t="s">
        <v>265</v>
      </c>
      <c r="J194">
        <v>1</v>
      </c>
      <c r="N194" t="s">
        <v>500</v>
      </c>
      <c r="O194" t="s">
        <v>265</v>
      </c>
      <c r="P194">
        <v>4</v>
      </c>
      <c r="Q194">
        <v>48</v>
      </c>
      <c r="BV194">
        <v>702</v>
      </c>
      <c r="BW194">
        <v>702</v>
      </c>
      <c r="CL194">
        <v>702</v>
      </c>
      <c r="CM194">
        <v>702</v>
      </c>
    </row>
    <row r="195" spans="1:97" x14ac:dyDescent="0.3">
      <c r="A195" t="s">
        <v>179</v>
      </c>
      <c r="B195" t="s">
        <v>269</v>
      </c>
      <c r="C195" t="s">
        <v>181</v>
      </c>
      <c r="D195" t="s">
        <v>223</v>
      </c>
      <c r="E195">
        <v>1</v>
      </c>
      <c r="F195" t="s">
        <v>174</v>
      </c>
      <c r="G195" t="s">
        <v>266</v>
      </c>
      <c r="I195">
        <v>1</v>
      </c>
      <c r="N195" t="s">
        <v>223</v>
      </c>
      <c r="O195" t="s">
        <v>266</v>
      </c>
      <c r="P195">
        <v>8</v>
      </c>
      <c r="Q195">
        <v>96</v>
      </c>
      <c r="AB195">
        <v>702</v>
      </c>
      <c r="AC195">
        <v>702</v>
      </c>
      <c r="AR195">
        <v>702</v>
      </c>
      <c r="AS195">
        <v>702</v>
      </c>
      <c r="BX195">
        <v>702</v>
      </c>
      <c r="BY195">
        <v>702</v>
      </c>
      <c r="CN195">
        <v>702</v>
      </c>
      <c r="CO195">
        <v>702</v>
      </c>
    </row>
    <row r="196" spans="1:97" x14ac:dyDescent="0.3">
      <c r="A196" t="s">
        <v>179</v>
      </c>
      <c r="B196" t="s">
        <v>269</v>
      </c>
      <c r="C196" t="s">
        <v>181</v>
      </c>
      <c r="D196" t="s">
        <v>223</v>
      </c>
      <c r="E196">
        <v>1</v>
      </c>
      <c r="F196" t="s">
        <v>189</v>
      </c>
      <c r="G196" t="s">
        <v>190</v>
      </c>
      <c r="H196">
        <v>1</v>
      </c>
      <c r="N196" t="s">
        <v>499</v>
      </c>
      <c r="O196" t="s">
        <v>190</v>
      </c>
      <c r="P196">
        <v>2</v>
      </c>
      <c r="Q196">
        <v>24</v>
      </c>
      <c r="BH196">
        <v>702</v>
      </c>
      <c r="BI196">
        <v>702</v>
      </c>
    </row>
    <row r="197" spans="1:97" x14ac:dyDescent="0.3">
      <c r="A197" t="s">
        <v>179</v>
      </c>
      <c r="B197" t="s">
        <v>269</v>
      </c>
      <c r="C197" t="s">
        <v>181</v>
      </c>
      <c r="D197" t="s">
        <v>223</v>
      </c>
      <c r="E197">
        <v>1</v>
      </c>
      <c r="F197" t="s">
        <v>105</v>
      </c>
      <c r="G197" t="s">
        <v>210</v>
      </c>
      <c r="H197">
        <v>1</v>
      </c>
      <c r="I197">
        <v>1</v>
      </c>
      <c r="J197">
        <v>1</v>
      </c>
      <c r="K197">
        <v>1</v>
      </c>
      <c r="N197" t="s">
        <v>510</v>
      </c>
      <c r="O197" t="s">
        <v>210</v>
      </c>
      <c r="P197">
        <v>2</v>
      </c>
      <c r="Q197">
        <v>24</v>
      </c>
      <c r="BF197">
        <v>702</v>
      </c>
      <c r="BG197">
        <v>702</v>
      </c>
    </row>
    <row r="198" spans="1:97" x14ac:dyDescent="0.3">
      <c r="A198" t="s">
        <v>179</v>
      </c>
      <c r="B198" t="s">
        <v>269</v>
      </c>
      <c r="C198" t="s">
        <v>181</v>
      </c>
      <c r="D198" t="s">
        <v>223</v>
      </c>
      <c r="E198">
        <v>1</v>
      </c>
      <c r="F198" t="s">
        <v>267</v>
      </c>
      <c r="G198" t="s">
        <v>268</v>
      </c>
      <c r="H198">
        <v>1</v>
      </c>
      <c r="I198">
        <v>1</v>
      </c>
      <c r="J198">
        <v>1</v>
      </c>
      <c r="K198">
        <v>1</v>
      </c>
      <c r="N198" t="s">
        <v>235</v>
      </c>
      <c r="O198" t="s">
        <v>268</v>
      </c>
      <c r="P198">
        <v>2</v>
      </c>
      <c r="Q198">
        <v>24</v>
      </c>
      <c r="CJ198">
        <v>702</v>
      </c>
      <c r="CK198">
        <v>702</v>
      </c>
    </row>
    <row r="199" spans="1:97" x14ac:dyDescent="0.3">
      <c r="A199" t="s">
        <v>179</v>
      </c>
      <c r="B199" t="s">
        <v>271</v>
      </c>
      <c r="C199" t="s">
        <v>181</v>
      </c>
      <c r="D199" t="s">
        <v>236</v>
      </c>
      <c r="E199">
        <v>1</v>
      </c>
      <c r="F199" t="s">
        <v>102</v>
      </c>
      <c r="G199" t="s">
        <v>263</v>
      </c>
      <c r="J199">
        <v>1</v>
      </c>
      <c r="N199" t="s">
        <v>235</v>
      </c>
      <c r="O199" t="s">
        <v>263</v>
      </c>
      <c r="P199">
        <v>8</v>
      </c>
      <c r="Q199">
        <v>96</v>
      </c>
      <c r="Z199">
        <v>705</v>
      </c>
      <c r="AA199">
        <v>705</v>
      </c>
      <c r="AP199">
        <v>705</v>
      </c>
      <c r="AQ199">
        <v>705</v>
      </c>
      <c r="BV199">
        <v>705</v>
      </c>
      <c r="BW199">
        <v>705</v>
      </c>
      <c r="CL199">
        <v>705</v>
      </c>
      <c r="CM199">
        <v>705</v>
      </c>
    </row>
    <row r="200" spans="1:97" x14ac:dyDescent="0.3">
      <c r="A200" t="s">
        <v>179</v>
      </c>
      <c r="B200" t="s">
        <v>271</v>
      </c>
      <c r="C200" t="s">
        <v>181</v>
      </c>
      <c r="D200" t="s">
        <v>236</v>
      </c>
      <c r="E200">
        <v>1</v>
      </c>
      <c r="F200" t="s">
        <v>264</v>
      </c>
      <c r="G200" t="s">
        <v>265</v>
      </c>
      <c r="J200">
        <v>1</v>
      </c>
      <c r="N200" t="s">
        <v>270</v>
      </c>
      <c r="O200" t="s">
        <v>265</v>
      </c>
      <c r="P200">
        <v>8</v>
      </c>
      <c r="Q200">
        <v>96</v>
      </c>
      <c r="AB200">
        <v>705</v>
      </c>
      <c r="AC200">
        <v>705</v>
      </c>
      <c r="AR200">
        <v>705</v>
      </c>
      <c r="AS200">
        <v>705</v>
      </c>
      <c r="BX200">
        <v>705</v>
      </c>
      <c r="BY200">
        <v>705</v>
      </c>
      <c r="CN200">
        <v>705</v>
      </c>
      <c r="CO200">
        <v>705</v>
      </c>
    </row>
    <row r="201" spans="1:97" x14ac:dyDescent="0.3">
      <c r="A201" t="s">
        <v>179</v>
      </c>
      <c r="B201" t="s">
        <v>271</v>
      </c>
      <c r="C201" t="s">
        <v>181</v>
      </c>
      <c r="D201" t="s">
        <v>236</v>
      </c>
      <c r="E201">
        <v>1</v>
      </c>
      <c r="F201" t="s">
        <v>174</v>
      </c>
      <c r="G201" t="s">
        <v>266</v>
      </c>
      <c r="I201">
        <v>1</v>
      </c>
      <c r="N201" t="s">
        <v>236</v>
      </c>
      <c r="O201" t="s">
        <v>266</v>
      </c>
      <c r="P201">
        <v>6</v>
      </c>
      <c r="Q201">
        <v>72</v>
      </c>
      <c r="AN201">
        <v>705</v>
      </c>
      <c r="AO201">
        <v>705</v>
      </c>
      <c r="BT201">
        <v>705</v>
      </c>
      <c r="BU201">
        <v>705</v>
      </c>
      <c r="CJ201">
        <v>705</v>
      </c>
      <c r="CK201">
        <v>705</v>
      </c>
    </row>
    <row r="202" spans="1:97" x14ac:dyDescent="0.3">
      <c r="A202" t="s">
        <v>179</v>
      </c>
      <c r="B202" t="s">
        <v>271</v>
      </c>
      <c r="C202" t="s">
        <v>181</v>
      </c>
      <c r="D202" t="s">
        <v>236</v>
      </c>
      <c r="E202">
        <v>1</v>
      </c>
      <c r="F202" t="s">
        <v>174</v>
      </c>
      <c r="G202" t="s">
        <v>266</v>
      </c>
      <c r="I202">
        <v>1</v>
      </c>
      <c r="N202" t="s">
        <v>196</v>
      </c>
      <c r="O202" t="s">
        <v>266</v>
      </c>
      <c r="P202">
        <v>2</v>
      </c>
      <c r="Q202">
        <v>24</v>
      </c>
      <c r="BD202">
        <v>705</v>
      </c>
      <c r="BE202">
        <v>705</v>
      </c>
    </row>
    <row r="203" spans="1:97" x14ac:dyDescent="0.3">
      <c r="A203" t="s">
        <v>179</v>
      </c>
      <c r="B203" t="s">
        <v>271</v>
      </c>
      <c r="C203" t="s">
        <v>181</v>
      </c>
      <c r="D203" t="s">
        <v>236</v>
      </c>
      <c r="E203">
        <v>1</v>
      </c>
      <c r="F203" t="s">
        <v>189</v>
      </c>
      <c r="G203" t="s">
        <v>190</v>
      </c>
      <c r="H203">
        <v>1</v>
      </c>
      <c r="N203" t="s">
        <v>499</v>
      </c>
      <c r="O203" t="s">
        <v>190</v>
      </c>
      <c r="P203">
        <v>2</v>
      </c>
      <c r="Q203">
        <v>24</v>
      </c>
      <c r="BF203">
        <v>705</v>
      </c>
      <c r="BG203">
        <v>705</v>
      </c>
    </row>
    <row r="204" spans="1:97" x14ac:dyDescent="0.3">
      <c r="A204" t="s">
        <v>179</v>
      </c>
      <c r="B204" t="s">
        <v>271</v>
      </c>
      <c r="C204" t="s">
        <v>181</v>
      </c>
      <c r="D204" t="s">
        <v>236</v>
      </c>
      <c r="E204">
        <v>1</v>
      </c>
      <c r="F204" t="s">
        <v>105</v>
      </c>
      <c r="G204" t="s">
        <v>210</v>
      </c>
      <c r="H204">
        <v>1</v>
      </c>
      <c r="I204">
        <v>1</v>
      </c>
      <c r="J204">
        <v>1</v>
      </c>
      <c r="K204">
        <v>1</v>
      </c>
      <c r="N204" t="s">
        <v>510</v>
      </c>
      <c r="O204" t="s">
        <v>210</v>
      </c>
      <c r="P204">
        <v>2</v>
      </c>
      <c r="Q204">
        <v>24</v>
      </c>
      <c r="X204">
        <v>705</v>
      </c>
      <c r="Y204">
        <v>705</v>
      </c>
    </row>
    <row r="205" spans="1:97" x14ac:dyDescent="0.3">
      <c r="A205" t="s">
        <v>179</v>
      </c>
      <c r="B205" t="s">
        <v>271</v>
      </c>
      <c r="C205" t="s">
        <v>181</v>
      </c>
      <c r="D205" t="s">
        <v>236</v>
      </c>
      <c r="E205">
        <v>1</v>
      </c>
      <c r="F205" t="s">
        <v>267</v>
      </c>
      <c r="G205" t="s">
        <v>268</v>
      </c>
      <c r="H205">
        <v>1</v>
      </c>
      <c r="I205">
        <v>1</v>
      </c>
      <c r="J205">
        <v>1</v>
      </c>
      <c r="K205">
        <v>1</v>
      </c>
      <c r="N205" t="s">
        <v>235</v>
      </c>
      <c r="O205" t="s">
        <v>268</v>
      </c>
      <c r="P205">
        <v>2</v>
      </c>
      <c r="Q205">
        <v>24</v>
      </c>
      <c r="BH205">
        <v>705</v>
      </c>
      <c r="BI205">
        <v>705</v>
      </c>
    </row>
    <row r="206" spans="1:97" x14ac:dyDescent="0.3">
      <c r="A206" t="s">
        <v>179</v>
      </c>
      <c r="B206" t="s">
        <v>272</v>
      </c>
      <c r="C206" t="s">
        <v>273</v>
      </c>
      <c r="D206" t="s">
        <v>270</v>
      </c>
      <c r="E206">
        <v>1</v>
      </c>
      <c r="F206" t="s">
        <v>274</v>
      </c>
      <c r="G206" t="s">
        <v>275</v>
      </c>
      <c r="H206">
        <v>1</v>
      </c>
      <c r="N206" t="s">
        <v>270</v>
      </c>
      <c r="O206" t="s">
        <v>275</v>
      </c>
      <c r="P206">
        <v>8</v>
      </c>
      <c r="Q206">
        <v>96</v>
      </c>
      <c r="AD206">
        <v>802</v>
      </c>
      <c r="AE206">
        <v>802</v>
      </c>
      <c r="AF206">
        <v>802</v>
      </c>
      <c r="AG206">
        <v>802</v>
      </c>
      <c r="BJ206">
        <v>802</v>
      </c>
      <c r="BK206">
        <v>802</v>
      </c>
      <c r="BL206">
        <v>802</v>
      </c>
      <c r="BM206">
        <v>802</v>
      </c>
    </row>
    <row r="207" spans="1:97" x14ac:dyDescent="0.3">
      <c r="A207" t="s">
        <v>179</v>
      </c>
      <c r="B207" t="s">
        <v>272</v>
      </c>
      <c r="C207" t="s">
        <v>273</v>
      </c>
      <c r="D207" t="s">
        <v>270</v>
      </c>
      <c r="E207">
        <v>1</v>
      </c>
      <c r="F207" t="s">
        <v>276</v>
      </c>
      <c r="G207" t="s">
        <v>277</v>
      </c>
      <c r="H207">
        <v>1</v>
      </c>
      <c r="N207" t="s">
        <v>270</v>
      </c>
      <c r="O207" t="s">
        <v>277</v>
      </c>
      <c r="P207">
        <v>6</v>
      </c>
      <c r="Q207">
        <v>72</v>
      </c>
      <c r="BZ207">
        <v>802</v>
      </c>
      <c r="CA207">
        <v>802</v>
      </c>
      <c r="CB207">
        <v>802</v>
      </c>
      <c r="CC207">
        <v>802</v>
      </c>
      <c r="CR207">
        <v>802</v>
      </c>
      <c r="CS207">
        <v>802</v>
      </c>
    </row>
    <row r="208" spans="1:97" x14ac:dyDescent="0.3">
      <c r="A208" t="s">
        <v>179</v>
      </c>
      <c r="B208" t="s">
        <v>272</v>
      </c>
      <c r="C208" t="s">
        <v>273</v>
      </c>
      <c r="D208" t="s">
        <v>270</v>
      </c>
      <c r="E208">
        <v>1</v>
      </c>
      <c r="F208" t="s">
        <v>278</v>
      </c>
      <c r="G208" t="s">
        <v>279</v>
      </c>
      <c r="H208">
        <v>1</v>
      </c>
      <c r="N208" t="s">
        <v>270</v>
      </c>
      <c r="O208" t="s">
        <v>279</v>
      </c>
      <c r="P208">
        <v>4</v>
      </c>
      <c r="Q208">
        <v>48</v>
      </c>
      <c r="AV208">
        <v>802</v>
      </c>
      <c r="AW208">
        <v>802</v>
      </c>
      <c r="CP208">
        <v>802</v>
      </c>
      <c r="CQ208">
        <v>802</v>
      </c>
    </row>
    <row r="209" spans="1:105" x14ac:dyDescent="0.3">
      <c r="A209" t="s">
        <v>179</v>
      </c>
      <c r="B209" t="s">
        <v>272</v>
      </c>
      <c r="C209" t="s">
        <v>273</v>
      </c>
      <c r="D209" t="s">
        <v>270</v>
      </c>
      <c r="E209">
        <v>1</v>
      </c>
      <c r="F209" t="s">
        <v>189</v>
      </c>
      <c r="G209" t="s">
        <v>190</v>
      </c>
      <c r="H209">
        <v>1</v>
      </c>
      <c r="N209" t="s">
        <v>112</v>
      </c>
      <c r="O209" t="s">
        <v>190</v>
      </c>
      <c r="P209">
        <v>2</v>
      </c>
      <c r="Q209">
        <v>24</v>
      </c>
      <c r="AT209">
        <v>802</v>
      </c>
      <c r="AU209">
        <v>802</v>
      </c>
    </row>
    <row r="210" spans="1:105" x14ac:dyDescent="0.3">
      <c r="A210" t="s">
        <v>179</v>
      </c>
      <c r="B210" t="s">
        <v>272</v>
      </c>
      <c r="C210" t="s">
        <v>273</v>
      </c>
      <c r="D210" t="s">
        <v>270</v>
      </c>
      <c r="E210">
        <v>1</v>
      </c>
      <c r="F210" t="s">
        <v>105</v>
      </c>
      <c r="G210" t="s">
        <v>210</v>
      </c>
      <c r="H210">
        <v>1</v>
      </c>
      <c r="I210">
        <v>1</v>
      </c>
      <c r="J210">
        <v>1</v>
      </c>
      <c r="K210">
        <v>1</v>
      </c>
      <c r="N210" t="s">
        <v>510</v>
      </c>
      <c r="O210" t="s">
        <v>210</v>
      </c>
      <c r="P210">
        <v>2</v>
      </c>
      <c r="Q210">
        <v>24</v>
      </c>
      <c r="CV210">
        <v>802</v>
      </c>
      <c r="CW210">
        <v>802</v>
      </c>
    </row>
    <row r="211" spans="1:105" x14ac:dyDescent="0.3">
      <c r="A211" t="s">
        <v>179</v>
      </c>
      <c r="B211" t="s">
        <v>272</v>
      </c>
      <c r="C211" t="s">
        <v>273</v>
      </c>
      <c r="D211" t="s">
        <v>270</v>
      </c>
      <c r="E211">
        <v>1</v>
      </c>
      <c r="F211" t="s">
        <v>116</v>
      </c>
      <c r="G211" t="s">
        <v>214</v>
      </c>
      <c r="H211">
        <v>1</v>
      </c>
      <c r="I211">
        <v>1</v>
      </c>
      <c r="J211">
        <v>1</v>
      </c>
      <c r="K211">
        <v>1</v>
      </c>
      <c r="N211" t="s">
        <v>178</v>
      </c>
      <c r="O211" t="s">
        <v>214</v>
      </c>
      <c r="P211">
        <v>2</v>
      </c>
      <c r="Q211">
        <v>24</v>
      </c>
      <c r="CX211">
        <v>802</v>
      </c>
      <c r="CY211">
        <v>802</v>
      </c>
    </row>
    <row r="212" spans="1:105" x14ac:dyDescent="0.3">
      <c r="A212" t="s">
        <v>179</v>
      </c>
      <c r="B212" t="s">
        <v>272</v>
      </c>
      <c r="C212" t="s">
        <v>273</v>
      </c>
      <c r="D212" t="s">
        <v>270</v>
      </c>
      <c r="E212">
        <v>1</v>
      </c>
      <c r="F212" t="s">
        <v>267</v>
      </c>
      <c r="G212" t="s">
        <v>268</v>
      </c>
      <c r="H212">
        <v>1</v>
      </c>
      <c r="I212">
        <v>1</v>
      </c>
      <c r="J212">
        <v>1</v>
      </c>
      <c r="K212">
        <v>1</v>
      </c>
      <c r="N212" t="s">
        <v>248</v>
      </c>
      <c r="O212" t="s">
        <v>268</v>
      </c>
      <c r="P212">
        <v>2</v>
      </c>
      <c r="Q212">
        <v>24</v>
      </c>
      <c r="CZ212">
        <v>802</v>
      </c>
      <c r="DA212">
        <v>802</v>
      </c>
    </row>
    <row r="213" spans="1:105" x14ac:dyDescent="0.3">
      <c r="A213" t="s">
        <v>179</v>
      </c>
      <c r="B213" t="s">
        <v>497</v>
      </c>
      <c r="C213" t="s">
        <v>273</v>
      </c>
      <c r="D213" t="s">
        <v>224</v>
      </c>
      <c r="E213">
        <v>1</v>
      </c>
      <c r="F213" t="s">
        <v>274</v>
      </c>
      <c r="G213" t="s">
        <v>275</v>
      </c>
      <c r="H213">
        <v>1</v>
      </c>
      <c r="N213" t="s">
        <v>500</v>
      </c>
      <c r="O213" t="s">
        <v>275</v>
      </c>
      <c r="P213">
        <v>8</v>
      </c>
      <c r="Q213">
        <v>96</v>
      </c>
      <c r="AD213">
        <v>1003</v>
      </c>
      <c r="AE213">
        <v>1003</v>
      </c>
      <c r="BJ213">
        <v>1003</v>
      </c>
      <c r="BK213">
        <v>1003</v>
      </c>
      <c r="BL213">
        <v>1003</v>
      </c>
      <c r="BM213">
        <v>1003</v>
      </c>
      <c r="CR213">
        <v>1003</v>
      </c>
      <c r="CS213">
        <v>1003</v>
      </c>
    </row>
    <row r="214" spans="1:105" x14ac:dyDescent="0.3">
      <c r="A214" t="s">
        <v>179</v>
      </c>
      <c r="B214" t="s">
        <v>497</v>
      </c>
      <c r="C214" t="s">
        <v>273</v>
      </c>
      <c r="D214" t="s">
        <v>224</v>
      </c>
      <c r="E214">
        <v>1</v>
      </c>
      <c r="F214" t="s">
        <v>276</v>
      </c>
      <c r="G214" t="s">
        <v>277</v>
      </c>
      <c r="H214">
        <v>1</v>
      </c>
      <c r="N214" t="s">
        <v>500</v>
      </c>
      <c r="O214" t="s">
        <v>277</v>
      </c>
      <c r="P214">
        <v>6</v>
      </c>
      <c r="Q214">
        <v>72</v>
      </c>
      <c r="AT214">
        <v>1003</v>
      </c>
      <c r="AU214">
        <v>1003</v>
      </c>
      <c r="BZ214">
        <v>1003</v>
      </c>
      <c r="CA214">
        <v>1003</v>
      </c>
      <c r="CB214">
        <v>1003</v>
      </c>
      <c r="CC214">
        <v>1003</v>
      </c>
    </row>
    <row r="215" spans="1:105" x14ac:dyDescent="0.3">
      <c r="A215" t="s">
        <v>179</v>
      </c>
      <c r="B215" t="s">
        <v>497</v>
      </c>
      <c r="C215" t="s">
        <v>273</v>
      </c>
      <c r="D215" t="s">
        <v>224</v>
      </c>
      <c r="E215">
        <v>1</v>
      </c>
      <c r="F215" t="s">
        <v>278</v>
      </c>
      <c r="G215" t="s">
        <v>279</v>
      </c>
      <c r="H215">
        <v>1</v>
      </c>
      <c r="N215" t="s">
        <v>500</v>
      </c>
      <c r="O215" t="s">
        <v>279</v>
      </c>
      <c r="P215">
        <v>4</v>
      </c>
      <c r="Q215">
        <v>48</v>
      </c>
      <c r="AV215">
        <v>1003</v>
      </c>
      <c r="AW215">
        <v>1003</v>
      </c>
      <c r="CP215">
        <v>1003</v>
      </c>
      <c r="CQ215">
        <v>1003</v>
      </c>
    </row>
    <row r="216" spans="1:105" x14ac:dyDescent="0.3">
      <c r="A216" t="s">
        <v>179</v>
      </c>
      <c r="B216" t="s">
        <v>497</v>
      </c>
      <c r="C216" t="s">
        <v>273</v>
      </c>
      <c r="D216" t="s">
        <v>224</v>
      </c>
      <c r="E216">
        <v>1</v>
      </c>
      <c r="F216" t="s">
        <v>189</v>
      </c>
      <c r="G216" t="s">
        <v>190</v>
      </c>
      <c r="H216">
        <v>1</v>
      </c>
      <c r="N216" t="s">
        <v>499</v>
      </c>
      <c r="O216" t="s">
        <v>190</v>
      </c>
      <c r="P216">
        <v>2</v>
      </c>
      <c r="Q216">
        <v>24</v>
      </c>
      <c r="AF216">
        <v>1003</v>
      </c>
      <c r="AG216">
        <v>1003</v>
      </c>
    </row>
    <row r="217" spans="1:105" x14ac:dyDescent="0.3">
      <c r="A217" t="s">
        <v>179</v>
      </c>
      <c r="B217" t="s">
        <v>497</v>
      </c>
      <c r="C217" t="s">
        <v>273</v>
      </c>
      <c r="D217" t="s">
        <v>224</v>
      </c>
      <c r="E217">
        <v>1</v>
      </c>
      <c r="F217" t="s">
        <v>105</v>
      </c>
      <c r="G217" t="s">
        <v>210</v>
      </c>
      <c r="H217">
        <v>1</v>
      </c>
      <c r="I217">
        <v>1</v>
      </c>
      <c r="J217">
        <v>1</v>
      </c>
      <c r="K217">
        <v>1</v>
      </c>
      <c r="N217" t="s">
        <v>510</v>
      </c>
      <c r="O217" t="s">
        <v>210</v>
      </c>
      <c r="P217">
        <v>2</v>
      </c>
      <c r="Q217">
        <v>24</v>
      </c>
      <c r="CZ217">
        <v>1003</v>
      </c>
      <c r="DA217">
        <v>1003</v>
      </c>
    </row>
    <row r="218" spans="1:105" x14ac:dyDescent="0.3">
      <c r="A218" t="s">
        <v>179</v>
      </c>
      <c r="B218" t="s">
        <v>497</v>
      </c>
      <c r="C218" t="s">
        <v>273</v>
      </c>
      <c r="D218" t="s">
        <v>224</v>
      </c>
      <c r="E218">
        <v>1</v>
      </c>
      <c r="F218" t="s">
        <v>116</v>
      </c>
      <c r="G218" t="s">
        <v>214</v>
      </c>
      <c r="H218">
        <v>1</v>
      </c>
      <c r="I218">
        <v>1</v>
      </c>
      <c r="J218">
        <v>1</v>
      </c>
      <c r="K218">
        <v>1</v>
      </c>
      <c r="N218" t="s">
        <v>178</v>
      </c>
      <c r="O218" t="s">
        <v>214</v>
      </c>
      <c r="P218">
        <v>2</v>
      </c>
      <c r="Q218">
        <v>24</v>
      </c>
      <c r="CV218">
        <v>1003</v>
      </c>
      <c r="CW218">
        <v>1003</v>
      </c>
    </row>
    <row r="219" spans="1:105" x14ac:dyDescent="0.3">
      <c r="A219" t="s">
        <v>179</v>
      </c>
      <c r="B219" t="s">
        <v>497</v>
      </c>
      <c r="C219" t="s">
        <v>273</v>
      </c>
      <c r="D219" t="s">
        <v>224</v>
      </c>
      <c r="E219">
        <v>1</v>
      </c>
      <c r="F219" t="s">
        <v>267</v>
      </c>
      <c r="G219" t="s">
        <v>268</v>
      </c>
      <c r="H219">
        <v>1</v>
      </c>
      <c r="I219">
        <v>1</v>
      </c>
      <c r="J219">
        <v>1</v>
      </c>
      <c r="K219">
        <v>1</v>
      </c>
      <c r="N219" t="s">
        <v>248</v>
      </c>
      <c r="O219" t="s">
        <v>268</v>
      </c>
      <c r="P219">
        <v>2</v>
      </c>
      <c r="Q219">
        <v>24</v>
      </c>
      <c r="CX219">
        <v>1003</v>
      </c>
      <c r="CY219">
        <v>1003</v>
      </c>
    </row>
    <row r="220" spans="1:105" x14ac:dyDescent="0.3">
      <c r="A220" t="s">
        <v>179</v>
      </c>
      <c r="B220" t="s">
        <v>280</v>
      </c>
      <c r="C220" t="s">
        <v>273</v>
      </c>
      <c r="D220" t="s">
        <v>204</v>
      </c>
      <c r="E220">
        <v>3</v>
      </c>
      <c r="F220" t="s">
        <v>281</v>
      </c>
      <c r="G220" t="s">
        <v>282</v>
      </c>
      <c r="J220">
        <v>1</v>
      </c>
      <c r="N220" t="s">
        <v>204</v>
      </c>
      <c r="O220" t="s">
        <v>283</v>
      </c>
      <c r="P220">
        <v>16</v>
      </c>
      <c r="Q220">
        <v>192</v>
      </c>
      <c r="R220">
        <v>803</v>
      </c>
      <c r="S220">
        <v>803</v>
      </c>
      <c r="V220">
        <v>803</v>
      </c>
      <c r="W220">
        <v>803</v>
      </c>
      <c r="AH220">
        <v>803</v>
      </c>
      <c r="AI220">
        <v>803</v>
      </c>
      <c r="AL220">
        <v>803</v>
      </c>
      <c r="AM220">
        <v>803</v>
      </c>
      <c r="AX220">
        <v>803</v>
      </c>
      <c r="AY220">
        <v>803</v>
      </c>
      <c r="BN220">
        <v>803</v>
      </c>
      <c r="BO220">
        <v>803</v>
      </c>
      <c r="BR220">
        <v>803</v>
      </c>
      <c r="BS220">
        <v>803</v>
      </c>
      <c r="CH220">
        <v>803</v>
      </c>
      <c r="CI220">
        <v>803</v>
      </c>
    </row>
    <row r="221" spans="1:105" x14ac:dyDescent="0.3">
      <c r="A221" t="s">
        <v>179</v>
      </c>
      <c r="B221" t="s">
        <v>280</v>
      </c>
      <c r="C221" t="s">
        <v>273</v>
      </c>
      <c r="D221" t="s">
        <v>204</v>
      </c>
      <c r="E221">
        <v>3</v>
      </c>
      <c r="F221" t="s">
        <v>284</v>
      </c>
      <c r="G221" t="s">
        <v>285</v>
      </c>
      <c r="J221">
        <v>1</v>
      </c>
      <c r="N221" t="s">
        <v>217</v>
      </c>
      <c r="O221" t="s">
        <v>285</v>
      </c>
      <c r="P221">
        <v>8</v>
      </c>
      <c r="Q221">
        <v>96</v>
      </c>
      <c r="AJ221">
        <v>803</v>
      </c>
      <c r="AK221">
        <v>803</v>
      </c>
      <c r="AZ221">
        <v>803</v>
      </c>
      <c r="BA221">
        <v>803</v>
      </c>
      <c r="BP221">
        <v>803</v>
      </c>
      <c r="BQ221">
        <v>803</v>
      </c>
      <c r="CF221">
        <v>803</v>
      </c>
      <c r="CG221">
        <v>803</v>
      </c>
    </row>
    <row r="222" spans="1:105" x14ac:dyDescent="0.3">
      <c r="A222" t="s">
        <v>179</v>
      </c>
      <c r="B222" t="s">
        <v>280</v>
      </c>
      <c r="C222" t="s">
        <v>273</v>
      </c>
      <c r="D222" t="s">
        <v>204</v>
      </c>
      <c r="E222">
        <v>3</v>
      </c>
      <c r="F222" t="s">
        <v>249</v>
      </c>
      <c r="G222" t="s">
        <v>250</v>
      </c>
      <c r="H222">
        <v>1</v>
      </c>
      <c r="I222">
        <v>1</v>
      </c>
      <c r="J222">
        <v>1</v>
      </c>
      <c r="K222">
        <v>1</v>
      </c>
      <c r="N222" t="s">
        <v>510</v>
      </c>
      <c r="O222" t="s">
        <v>250</v>
      </c>
      <c r="P222">
        <v>2</v>
      </c>
      <c r="Q222">
        <v>24</v>
      </c>
      <c r="CD222">
        <v>803</v>
      </c>
      <c r="CE222">
        <v>803</v>
      </c>
    </row>
    <row r="223" spans="1:105" x14ac:dyDescent="0.3">
      <c r="A223" t="s">
        <v>179</v>
      </c>
      <c r="B223" t="s">
        <v>280</v>
      </c>
      <c r="C223" t="s">
        <v>273</v>
      </c>
      <c r="D223" t="s">
        <v>204</v>
      </c>
      <c r="E223">
        <v>3</v>
      </c>
      <c r="F223" t="s">
        <v>132</v>
      </c>
      <c r="G223" t="s">
        <v>252</v>
      </c>
      <c r="H223">
        <v>1</v>
      </c>
      <c r="I223">
        <v>1</v>
      </c>
      <c r="J223">
        <v>1</v>
      </c>
      <c r="K223">
        <v>1</v>
      </c>
      <c r="N223" t="s">
        <v>109</v>
      </c>
      <c r="O223" t="s">
        <v>252</v>
      </c>
      <c r="P223">
        <v>2</v>
      </c>
      <c r="Q223">
        <v>24</v>
      </c>
      <c r="BB223">
        <v>803</v>
      </c>
      <c r="BC223">
        <v>803</v>
      </c>
    </row>
    <row r="224" spans="1:105" x14ac:dyDescent="0.3">
      <c r="A224" t="s">
        <v>179</v>
      </c>
      <c r="B224" t="s">
        <v>280</v>
      </c>
      <c r="C224" t="s">
        <v>273</v>
      </c>
      <c r="D224" t="s">
        <v>204</v>
      </c>
      <c r="E224">
        <v>3</v>
      </c>
      <c r="F224" t="s">
        <v>189</v>
      </c>
      <c r="G224" t="s">
        <v>190</v>
      </c>
      <c r="J224">
        <v>1</v>
      </c>
      <c r="N224" t="s">
        <v>122</v>
      </c>
      <c r="O224" t="s">
        <v>190</v>
      </c>
      <c r="P224">
        <v>2</v>
      </c>
      <c r="Q224">
        <v>24</v>
      </c>
      <c r="T224">
        <v>803</v>
      </c>
      <c r="U224">
        <v>803</v>
      </c>
    </row>
    <row r="225" spans="1:105" x14ac:dyDescent="0.3">
      <c r="A225" t="s">
        <v>179</v>
      </c>
      <c r="B225" t="s">
        <v>286</v>
      </c>
      <c r="C225" t="s">
        <v>273</v>
      </c>
      <c r="D225" t="s">
        <v>236</v>
      </c>
      <c r="E225">
        <v>3</v>
      </c>
      <c r="F225" t="s">
        <v>281</v>
      </c>
      <c r="G225" t="s">
        <v>282</v>
      </c>
      <c r="I225">
        <v>1</v>
      </c>
      <c r="N225" t="s">
        <v>236</v>
      </c>
      <c r="O225" t="s">
        <v>282</v>
      </c>
      <c r="P225">
        <v>16</v>
      </c>
      <c r="Q225">
        <v>192</v>
      </c>
      <c r="Z225">
        <v>802</v>
      </c>
      <c r="AA225">
        <v>802</v>
      </c>
      <c r="AB225">
        <v>802</v>
      </c>
      <c r="AC225">
        <v>802</v>
      </c>
      <c r="AP225">
        <v>802</v>
      </c>
      <c r="AQ225">
        <v>802</v>
      </c>
      <c r="AR225">
        <v>802</v>
      </c>
      <c r="AS225">
        <v>802</v>
      </c>
      <c r="BF225">
        <v>802</v>
      </c>
      <c r="BG225">
        <v>802</v>
      </c>
      <c r="BV225">
        <v>802</v>
      </c>
      <c r="BW225">
        <v>802</v>
      </c>
      <c r="BX225">
        <v>802</v>
      </c>
      <c r="BY225">
        <v>802</v>
      </c>
      <c r="CL225">
        <v>802</v>
      </c>
      <c r="CM225">
        <v>802</v>
      </c>
    </row>
    <row r="226" spans="1:105" x14ac:dyDescent="0.3">
      <c r="A226" t="s">
        <v>179</v>
      </c>
      <c r="B226" t="s">
        <v>286</v>
      </c>
      <c r="C226" t="s">
        <v>273</v>
      </c>
      <c r="D226" t="s">
        <v>236</v>
      </c>
      <c r="E226">
        <v>3</v>
      </c>
      <c r="F226" t="s">
        <v>284</v>
      </c>
      <c r="G226" t="s">
        <v>285</v>
      </c>
      <c r="I226">
        <v>1</v>
      </c>
      <c r="N226" t="s">
        <v>182</v>
      </c>
      <c r="O226" t="s">
        <v>285</v>
      </c>
      <c r="P226">
        <v>8</v>
      </c>
      <c r="Q226">
        <v>96</v>
      </c>
      <c r="AN226">
        <v>802</v>
      </c>
      <c r="AO226">
        <v>802</v>
      </c>
      <c r="BD226">
        <v>802</v>
      </c>
      <c r="BE226">
        <v>802</v>
      </c>
      <c r="BT226">
        <v>802</v>
      </c>
      <c r="BU226">
        <v>802</v>
      </c>
      <c r="CJ226">
        <v>802</v>
      </c>
      <c r="CK226">
        <v>802</v>
      </c>
    </row>
    <row r="227" spans="1:105" x14ac:dyDescent="0.3">
      <c r="A227" t="s">
        <v>179</v>
      </c>
      <c r="B227" t="s">
        <v>286</v>
      </c>
      <c r="C227" t="s">
        <v>273</v>
      </c>
      <c r="D227" t="s">
        <v>236</v>
      </c>
      <c r="E227">
        <v>3</v>
      </c>
      <c r="F227" t="s">
        <v>132</v>
      </c>
      <c r="G227" t="s">
        <v>252</v>
      </c>
      <c r="H227">
        <v>1</v>
      </c>
      <c r="I227">
        <v>1</v>
      </c>
      <c r="J227">
        <v>1</v>
      </c>
      <c r="K227">
        <v>1</v>
      </c>
      <c r="N227" t="s">
        <v>109</v>
      </c>
      <c r="O227" t="s">
        <v>252</v>
      </c>
      <c r="P227">
        <v>2</v>
      </c>
      <c r="Q227">
        <v>24</v>
      </c>
      <c r="X227">
        <v>802</v>
      </c>
      <c r="Y227">
        <v>802</v>
      </c>
    </row>
    <row r="228" spans="1:105" x14ac:dyDescent="0.3">
      <c r="A228" t="s">
        <v>179</v>
      </c>
      <c r="B228" t="s">
        <v>286</v>
      </c>
      <c r="C228" t="s">
        <v>273</v>
      </c>
      <c r="D228" t="s">
        <v>236</v>
      </c>
      <c r="E228">
        <v>3</v>
      </c>
      <c r="F228" t="s">
        <v>169</v>
      </c>
      <c r="G228" t="s">
        <v>242</v>
      </c>
      <c r="H228">
        <v>1</v>
      </c>
      <c r="I228">
        <v>1</v>
      </c>
      <c r="J228">
        <v>1</v>
      </c>
      <c r="K228">
        <v>1</v>
      </c>
      <c r="N228" t="s">
        <v>143</v>
      </c>
      <c r="O228" t="s">
        <v>242</v>
      </c>
      <c r="P228">
        <v>2</v>
      </c>
      <c r="Q228">
        <v>24</v>
      </c>
      <c r="CN228">
        <v>802</v>
      </c>
      <c r="CO228">
        <v>802</v>
      </c>
    </row>
    <row r="229" spans="1:105" x14ac:dyDescent="0.3">
      <c r="A229" t="s">
        <v>179</v>
      </c>
      <c r="B229" t="s">
        <v>286</v>
      </c>
      <c r="C229" t="s">
        <v>273</v>
      </c>
      <c r="D229" t="s">
        <v>236</v>
      </c>
      <c r="E229">
        <v>3</v>
      </c>
      <c r="F229" t="s">
        <v>189</v>
      </c>
      <c r="G229" t="s">
        <v>190</v>
      </c>
      <c r="J229">
        <v>1</v>
      </c>
      <c r="N229" t="s">
        <v>122</v>
      </c>
      <c r="O229" t="s">
        <v>190</v>
      </c>
      <c r="P229">
        <v>2</v>
      </c>
      <c r="Q229">
        <v>24</v>
      </c>
      <c r="BH229">
        <v>802</v>
      </c>
      <c r="BI229">
        <v>802</v>
      </c>
    </row>
    <row r="230" spans="1:105" x14ac:dyDescent="0.3">
      <c r="A230" t="s">
        <v>287</v>
      </c>
      <c r="B230" t="s">
        <v>288</v>
      </c>
      <c r="C230" t="s">
        <v>289</v>
      </c>
      <c r="D230" t="s">
        <v>290</v>
      </c>
      <c r="E230">
        <v>7</v>
      </c>
      <c r="F230" t="s">
        <v>264</v>
      </c>
      <c r="G230" t="s">
        <v>291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 t="s">
        <v>112</v>
      </c>
      <c r="P230">
        <v>2</v>
      </c>
      <c r="Q230">
        <v>24</v>
      </c>
      <c r="AV230">
        <v>203</v>
      </c>
      <c r="AW230">
        <v>203</v>
      </c>
    </row>
    <row r="231" spans="1:105" x14ac:dyDescent="0.3">
      <c r="A231" t="s">
        <v>287</v>
      </c>
      <c r="B231" t="s">
        <v>288</v>
      </c>
      <c r="C231" t="s">
        <v>289</v>
      </c>
      <c r="D231" t="s">
        <v>290</v>
      </c>
      <c r="E231">
        <v>7</v>
      </c>
      <c r="F231" t="s">
        <v>116</v>
      </c>
      <c r="G231" t="s">
        <v>292</v>
      </c>
      <c r="H231">
        <v>1</v>
      </c>
      <c r="I231">
        <v>1</v>
      </c>
      <c r="J231">
        <v>1</v>
      </c>
      <c r="K231">
        <v>1</v>
      </c>
      <c r="N231" t="s">
        <v>143</v>
      </c>
      <c r="P231">
        <v>2</v>
      </c>
      <c r="Q231">
        <v>24</v>
      </c>
      <c r="AD231">
        <v>203</v>
      </c>
      <c r="AE231">
        <v>203</v>
      </c>
    </row>
    <row r="232" spans="1:105" x14ac:dyDescent="0.3">
      <c r="A232" t="s">
        <v>287</v>
      </c>
      <c r="B232" t="s">
        <v>288</v>
      </c>
      <c r="C232" t="s">
        <v>289</v>
      </c>
      <c r="D232" t="s">
        <v>290</v>
      </c>
      <c r="E232">
        <v>7</v>
      </c>
      <c r="F232" t="s">
        <v>228</v>
      </c>
      <c r="G232" t="s">
        <v>293</v>
      </c>
      <c r="L232">
        <v>1</v>
      </c>
      <c r="N232" t="s">
        <v>485</v>
      </c>
      <c r="P232">
        <v>6</v>
      </c>
      <c r="Q232">
        <v>72</v>
      </c>
      <c r="AT232">
        <v>203</v>
      </c>
      <c r="AU232">
        <v>203</v>
      </c>
      <c r="BZ232">
        <v>203</v>
      </c>
      <c r="CA232">
        <v>203</v>
      </c>
      <c r="CB232">
        <v>203</v>
      </c>
      <c r="CC232">
        <v>203</v>
      </c>
      <c r="CV232">
        <v>203</v>
      </c>
      <c r="CW232">
        <v>203</v>
      </c>
    </row>
    <row r="233" spans="1:105" x14ac:dyDescent="0.3">
      <c r="A233" t="s">
        <v>287</v>
      </c>
      <c r="B233" t="s">
        <v>288</v>
      </c>
      <c r="C233" t="s">
        <v>289</v>
      </c>
      <c r="D233" t="s">
        <v>290</v>
      </c>
      <c r="E233">
        <v>7</v>
      </c>
      <c r="F233" t="s">
        <v>132</v>
      </c>
      <c r="G233" t="s">
        <v>294</v>
      </c>
      <c r="M233">
        <v>1</v>
      </c>
      <c r="N233" t="s">
        <v>485</v>
      </c>
      <c r="P233">
        <v>6</v>
      </c>
      <c r="Q233">
        <v>72</v>
      </c>
      <c r="BJ233">
        <v>203</v>
      </c>
      <c r="BK233">
        <v>203</v>
      </c>
      <c r="BL233">
        <v>203</v>
      </c>
      <c r="BM233">
        <v>203</v>
      </c>
      <c r="CX233">
        <v>203</v>
      </c>
      <c r="CY233">
        <v>203</v>
      </c>
    </row>
    <row r="234" spans="1:105" x14ac:dyDescent="0.3">
      <c r="A234" t="s">
        <v>287</v>
      </c>
      <c r="B234" t="s">
        <v>288</v>
      </c>
      <c r="C234" t="s">
        <v>289</v>
      </c>
      <c r="D234" t="s">
        <v>290</v>
      </c>
      <c r="E234">
        <v>7</v>
      </c>
      <c r="F234" t="s">
        <v>176</v>
      </c>
      <c r="G234" t="s">
        <v>295</v>
      </c>
      <c r="J234">
        <v>1</v>
      </c>
      <c r="N234" t="s">
        <v>485</v>
      </c>
      <c r="P234">
        <v>10</v>
      </c>
      <c r="Q234">
        <v>120</v>
      </c>
      <c r="AF234">
        <v>203</v>
      </c>
      <c r="AG234">
        <v>203</v>
      </c>
      <c r="CP234">
        <v>203</v>
      </c>
      <c r="CQ234">
        <v>203</v>
      </c>
      <c r="CR234">
        <v>203</v>
      </c>
      <c r="CS234">
        <v>203</v>
      </c>
      <c r="CZ234">
        <v>203</v>
      </c>
      <c r="DA234">
        <v>203</v>
      </c>
    </row>
    <row r="235" spans="1:105" x14ac:dyDescent="0.3">
      <c r="A235" t="s">
        <v>287</v>
      </c>
      <c r="B235" t="s">
        <v>296</v>
      </c>
      <c r="C235" t="s">
        <v>289</v>
      </c>
      <c r="D235" t="s">
        <v>297</v>
      </c>
      <c r="E235">
        <v>1</v>
      </c>
      <c r="F235" t="s">
        <v>174</v>
      </c>
      <c r="G235" t="s">
        <v>298</v>
      </c>
      <c r="H235">
        <v>1</v>
      </c>
      <c r="I235">
        <v>1</v>
      </c>
      <c r="J235">
        <v>1</v>
      </c>
      <c r="K235">
        <v>1</v>
      </c>
      <c r="N235" t="s">
        <v>299</v>
      </c>
      <c r="P235">
        <v>4</v>
      </c>
      <c r="Q235">
        <v>48</v>
      </c>
      <c r="AH235">
        <v>605</v>
      </c>
      <c r="AI235">
        <v>605</v>
      </c>
      <c r="AX235">
        <v>605</v>
      </c>
      <c r="AY235">
        <v>605</v>
      </c>
    </row>
    <row r="236" spans="1:105" x14ac:dyDescent="0.3">
      <c r="A236" t="s">
        <v>287</v>
      </c>
      <c r="B236" t="s">
        <v>296</v>
      </c>
      <c r="C236" t="s">
        <v>289</v>
      </c>
      <c r="D236" t="s">
        <v>297</v>
      </c>
      <c r="E236">
        <v>1</v>
      </c>
      <c r="F236" t="s">
        <v>264</v>
      </c>
      <c r="G236" t="s">
        <v>291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 t="s">
        <v>150</v>
      </c>
      <c r="P236">
        <v>2</v>
      </c>
      <c r="Q236">
        <v>24</v>
      </c>
      <c r="BN236">
        <v>605</v>
      </c>
      <c r="BO236">
        <v>605</v>
      </c>
    </row>
    <row r="237" spans="1:105" x14ac:dyDescent="0.3">
      <c r="A237" t="s">
        <v>287</v>
      </c>
      <c r="B237" t="s">
        <v>296</v>
      </c>
      <c r="C237" t="s">
        <v>289</v>
      </c>
      <c r="D237" t="s">
        <v>297</v>
      </c>
      <c r="E237">
        <v>1</v>
      </c>
      <c r="F237" t="s">
        <v>105</v>
      </c>
      <c r="G237" t="s">
        <v>300</v>
      </c>
      <c r="H237">
        <v>1</v>
      </c>
      <c r="I237">
        <v>1</v>
      </c>
      <c r="J237">
        <v>1</v>
      </c>
      <c r="K237">
        <v>1</v>
      </c>
      <c r="N237" t="s">
        <v>510</v>
      </c>
      <c r="P237">
        <v>2</v>
      </c>
      <c r="Q237">
        <v>24</v>
      </c>
      <c r="BP237">
        <v>605</v>
      </c>
      <c r="BQ237">
        <v>605</v>
      </c>
    </row>
    <row r="238" spans="1:105" x14ac:dyDescent="0.3">
      <c r="A238" t="s">
        <v>287</v>
      </c>
      <c r="B238" t="s">
        <v>296</v>
      </c>
      <c r="C238" t="s">
        <v>289</v>
      </c>
      <c r="D238" t="s">
        <v>297</v>
      </c>
      <c r="E238">
        <v>1</v>
      </c>
      <c r="F238" t="s">
        <v>116</v>
      </c>
      <c r="G238" t="s">
        <v>292</v>
      </c>
      <c r="H238">
        <v>1</v>
      </c>
      <c r="I238">
        <v>1</v>
      </c>
      <c r="J238">
        <v>1</v>
      </c>
      <c r="K238">
        <v>1</v>
      </c>
      <c r="N238" t="s">
        <v>143</v>
      </c>
      <c r="P238">
        <v>2</v>
      </c>
      <c r="Q238">
        <v>24</v>
      </c>
      <c r="R238">
        <v>605</v>
      </c>
      <c r="S238">
        <v>605</v>
      </c>
    </row>
    <row r="239" spans="1:105" x14ac:dyDescent="0.3">
      <c r="A239" t="s">
        <v>287</v>
      </c>
      <c r="B239" t="s">
        <v>296</v>
      </c>
      <c r="C239" t="s">
        <v>289</v>
      </c>
      <c r="D239" t="s">
        <v>297</v>
      </c>
      <c r="E239">
        <v>1</v>
      </c>
      <c r="F239" t="s">
        <v>165</v>
      </c>
      <c r="G239" t="s">
        <v>302</v>
      </c>
      <c r="H239">
        <v>1</v>
      </c>
      <c r="N239" t="s">
        <v>299</v>
      </c>
      <c r="P239">
        <v>10</v>
      </c>
      <c r="Q239">
        <v>120</v>
      </c>
      <c r="T239">
        <v>605</v>
      </c>
      <c r="U239">
        <v>605</v>
      </c>
      <c r="AJ239">
        <v>605</v>
      </c>
      <c r="AK239">
        <v>605</v>
      </c>
      <c r="AZ239">
        <v>605</v>
      </c>
      <c r="BA239">
        <v>605</v>
      </c>
      <c r="BR239">
        <v>605</v>
      </c>
      <c r="CD239">
        <v>605</v>
      </c>
      <c r="CE239">
        <v>605</v>
      </c>
      <c r="CF239">
        <v>605</v>
      </c>
    </row>
    <row r="240" spans="1:105" x14ac:dyDescent="0.3">
      <c r="A240" t="s">
        <v>287</v>
      </c>
      <c r="B240" t="s">
        <v>296</v>
      </c>
      <c r="C240" t="s">
        <v>289</v>
      </c>
      <c r="D240" t="s">
        <v>297</v>
      </c>
      <c r="E240">
        <v>1</v>
      </c>
      <c r="F240" t="s">
        <v>303</v>
      </c>
      <c r="G240" t="s">
        <v>304</v>
      </c>
      <c r="I240">
        <v>1</v>
      </c>
      <c r="N240" t="s">
        <v>299</v>
      </c>
      <c r="P240">
        <v>10</v>
      </c>
      <c r="Q240">
        <v>120</v>
      </c>
      <c r="V240">
        <v>605</v>
      </c>
      <c r="W240">
        <v>605</v>
      </c>
      <c r="AL240">
        <v>605</v>
      </c>
      <c r="AM240">
        <v>605</v>
      </c>
      <c r="BB240">
        <v>605</v>
      </c>
      <c r="BC240">
        <v>605</v>
      </c>
      <c r="BS240">
        <v>605</v>
      </c>
      <c r="CG240">
        <v>605</v>
      </c>
      <c r="CH240">
        <v>605</v>
      </c>
      <c r="CI240">
        <v>605</v>
      </c>
    </row>
    <row r="241" spans="1:93" x14ac:dyDescent="0.3">
      <c r="A241" t="s">
        <v>287</v>
      </c>
      <c r="B241" t="s">
        <v>305</v>
      </c>
      <c r="C241" t="s">
        <v>306</v>
      </c>
      <c r="D241" t="s">
        <v>307</v>
      </c>
      <c r="E241">
        <v>1</v>
      </c>
      <c r="F241" t="s">
        <v>174</v>
      </c>
      <c r="G241" t="s">
        <v>298</v>
      </c>
      <c r="H241">
        <v>1</v>
      </c>
      <c r="I241">
        <v>1</v>
      </c>
      <c r="J241">
        <v>1</v>
      </c>
      <c r="K241">
        <v>1</v>
      </c>
      <c r="N241" t="s">
        <v>308</v>
      </c>
      <c r="P241">
        <v>0</v>
      </c>
      <c r="Q241">
        <v>36</v>
      </c>
      <c r="X241">
        <v>605</v>
      </c>
      <c r="Y241">
        <v>605</v>
      </c>
      <c r="AN241">
        <v>605</v>
      </c>
    </row>
    <row r="242" spans="1:93" x14ac:dyDescent="0.3">
      <c r="A242" t="s">
        <v>287</v>
      </c>
      <c r="B242" t="s">
        <v>305</v>
      </c>
      <c r="C242" t="s">
        <v>306</v>
      </c>
      <c r="D242" t="s">
        <v>307</v>
      </c>
      <c r="E242">
        <v>1</v>
      </c>
      <c r="F242" t="s">
        <v>264</v>
      </c>
      <c r="G242" t="s">
        <v>291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 t="s">
        <v>499</v>
      </c>
      <c r="P242">
        <v>2</v>
      </c>
      <c r="Q242">
        <v>24</v>
      </c>
      <c r="BD242">
        <v>605</v>
      </c>
      <c r="BE242">
        <v>605</v>
      </c>
    </row>
    <row r="243" spans="1:93" x14ac:dyDescent="0.3">
      <c r="A243" t="s">
        <v>287</v>
      </c>
      <c r="B243" t="s">
        <v>305</v>
      </c>
      <c r="C243" t="s">
        <v>306</v>
      </c>
      <c r="D243" t="s">
        <v>307</v>
      </c>
      <c r="E243">
        <v>1</v>
      </c>
      <c r="F243" t="s">
        <v>267</v>
      </c>
      <c r="G243" t="s">
        <v>309</v>
      </c>
      <c r="H243">
        <v>1</v>
      </c>
      <c r="I243">
        <v>1</v>
      </c>
      <c r="J243">
        <v>1</v>
      </c>
      <c r="K243">
        <v>1</v>
      </c>
      <c r="N243" t="s">
        <v>178</v>
      </c>
      <c r="P243">
        <v>2</v>
      </c>
      <c r="Q243">
        <v>24</v>
      </c>
      <c r="Z243">
        <v>605</v>
      </c>
      <c r="AA243">
        <v>605</v>
      </c>
    </row>
    <row r="244" spans="1:93" x14ac:dyDescent="0.3">
      <c r="A244" t="s">
        <v>287</v>
      </c>
      <c r="B244" t="s">
        <v>305</v>
      </c>
      <c r="C244" t="s">
        <v>306</v>
      </c>
      <c r="D244" t="s">
        <v>307</v>
      </c>
      <c r="E244">
        <v>1</v>
      </c>
      <c r="F244" t="s">
        <v>105</v>
      </c>
      <c r="G244" t="s">
        <v>300</v>
      </c>
      <c r="H244">
        <v>1</v>
      </c>
      <c r="I244">
        <v>1</v>
      </c>
      <c r="J244">
        <v>1</v>
      </c>
      <c r="K244">
        <v>1</v>
      </c>
      <c r="N244" t="s">
        <v>498</v>
      </c>
      <c r="P244">
        <v>2</v>
      </c>
      <c r="Q244">
        <v>24</v>
      </c>
      <c r="AB244">
        <v>605</v>
      </c>
      <c r="AC244">
        <v>605</v>
      </c>
    </row>
    <row r="245" spans="1:93" x14ac:dyDescent="0.3">
      <c r="A245" t="s">
        <v>287</v>
      </c>
      <c r="B245" t="s">
        <v>305</v>
      </c>
      <c r="C245" t="s">
        <v>306</v>
      </c>
      <c r="D245" t="s">
        <v>307</v>
      </c>
      <c r="E245">
        <v>1</v>
      </c>
      <c r="F245" t="s">
        <v>127</v>
      </c>
      <c r="G245" t="s">
        <v>496</v>
      </c>
      <c r="H245">
        <v>1</v>
      </c>
      <c r="I245">
        <v>1</v>
      </c>
      <c r="N245" t="s">
        <v>308</v>
      </c>
      <c r="O245">
        <v>9</v>
      </c>
      <c r="P245">
        <v>0</v>
      </c>
      <c r="AN245">
        <v>605</v>
      </c>
      <c r="AO245">
        <v>605</v>
      </c>
      <c r="AP245">
        <v>605</v>
      </c>
      <c r="AQ245">
        <v>605</v>
      </c>
    </row>
    <row r="246" spans="1:93" x14ac:dyDescent="0.3">
      <c r="A246" t="s">
        <v>287</v>
      </c>
      <c r="B246" t="s">
        <v>305</v>
      </c>
      <c r="C246" t="s">
        <v>306</v>
      </c>
      <c r="D246" t="s">
        <v>307</v>
      </c>
      <c r="E246">
        <v>1</v>
      </c>
      <c r="F246" t="s">
        <v>259</v>
      </c>
      <c r="G246" t="s">
        <v>310</v>
      </c>
      <c r="H246">
        <v>1</v>
      </c>
      <c r="I246">
        <v>1</v>
      </c>
      <c r="N246" t="s">
        <v>308</v>
      </c>
      <c r="P246">
        <v>8</v>
      </c>
      <c r="Q246">
        <v>108</v>
      </c>
      <c r="AO246">
        <v>605</v>
      </c>
      <c r="AP246">
        <v>605</v>
      </c>
      <c r="AQ246">
        <v>605</v>
      </c>
      <c r="BT246">
        <v>605</v>
      </c>
      <c r="BU246">
        <v>605</v>
      </c>
      <c r="BV246">
        <v>605</v>
      </c>
      <c r="BW246">
        <v>605</v>
      </c>
      <c r="CL246">
        <v>605</v>
      </c>
      <c r="CM246">
        <v>605</v>
      </c>
    </row>
    <row r="247" spans="1:93" x14ac:dyDescent="0.3">
      <c r="A247" t="s">
        <v>287</v>
      </c>
      <c r="B247" t="s">
        <v>305</v>
      </c>
      <c r="C247" t="s">
        <v>306</v>
      </c>
      <c r="D247" t="s">
        <v>307</v>
      </c>
      <c r="E247">
        <v>1</v>
      </c>
      <c r="F247" t="s">
        <v>257</v>
      </c>
      <c r="G247" t="s">
        <v>311</v>
      </c>
      <c r="J247">
        <v>1</v>
      </c>
      <c r="N247" t="s">
        <v>485</v>
      </c>
      <c r="P247">
        <v>8</v>
      </c>
      <c r="Q247">
        <v>96</v>
      </c>
      <c r="AR247">
        <v>605</v>
      </c>
      <c r="AS247">
        <v>605</v>
      </c>
      <c r="BH247">
        <v>605</v>
      </c>
      <c r="BI247">
        <v>605</v>
      </c>
      <c r="BX247">
        <v>605</v>
      </c>
      <c r="BY247">
        <v>605</v>
      </c>
      <c r="CN247">
        <v>605</v>
      </c>
      <c r="CO247">
        <v>605</v>
      </c>
    </row>
    <row r="248" spans="1:93" x14ac:dyDescent="0.3">
      <c r="A248" t="s">
        <v>287</v>
      </c>
      <c r="B248" t="s">
        <v>305</v>
      </c>
      <c r="C248" t="s">
        <v>306</v>
      </c>
      <c r="D248" t="s">
        <v>307</v>
      </c>
      <c r="E248">
        <v>1</v>
      </c>
      <c r="F248" t="s">
        <v>249</v>
      </c>
      <c r="G248" t="s">
        <v>312</v>
      </c>
      <c r="H248">
        <v>1</v>
      </c>
      <c r="N248" t="s">
        <v>308</v>
      </c>
      <c r="P248">
        <v>2</v>
      </c>
      <c r="Q248">
        <v>48</v>
      </c>
      <c r="BF248">
        <v>605</v>
      </c>
      <c r="BG248">
        <v>605</v>
      </c>
      <c r="CJ248">
        <v>605</v>
      </c>
      <c r="CK248">
        <v>605</v>
      </c>
    </row>
    <row r="249" spans="1:93" x14ac:dyDescent="0.3">
      <c r="A249" t="s">
        <v>287</v>
      </c>
      <c r="B249" t="s">
        <v>313</v>
      </c>
      <c r="C249" t="s">
        <v>289</v>
      </c>
      <c r="D249" t="s">
        <v>299</v>
      </c>
      <c r="E249">
        <v>6</v>
      </c>
      <c r="F249" t="s">
        <v>264</v>
      </c>
      <c r="G249" t="s">
        <v>291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 t="s">
        <v>112</v>
      </c>
      <c r="P249">
        <v>2</v>
      </c>
      <c r="Q249">
        <v>24</v>
      </c>
      <c r="CH249">
        <v>411</v>
      </c>
      <c r="CI249">
        <v>411</v>
      </c>
    </row>
    <row r="250" spans="1:93" x14ac:dyDescent="0.3">
      <c r="A250" t="s">
        <v>287</v>
      </c>
      <c r="B250" t="s">
        <v>313</v>
      </c>
      <c r="C250" t="s">
        <v>289</v>
      </c>
      <c r="D250" t="s">
        <v>299</v>
      </c>
      <c r="E250">
        <v>6</v>
      </c>
      <c r="F250" t="s">
        <v>141</v>
      </c>
      <c r="G250" t="s">
        <v>314</v>
      </c>
      <c r="H250">
        <v>1</v>
      </c>
      <c r="N250" t="s">
        <v>290</v>
      </c>
      <c r="P250">
        <v>4</v>
      </c>
      <c r="Q250">
        <v>48</v>
      </c>
      <c r="R250">
        <v>411</v>
      </c>
      <c r="AH250">
        <v>411</v>
      </c>
      <c r="AX250">
        <v>411</v>
      </c>
      <c r="BN250">
        <v>411</v>
      </c>
    </row>
    <row r="251" spans="1:93" x14ac:dyDescent="0.3">
      <c r="A251" t="s">
        <v>287</v>
      </c>
      <c r="B251" t="s">
        <v>313</v>
      </c>
      <c r="C251" t="s">
        <v>289</v>
      </c>
      <c r="D251" t="s">
        <v>299</v>
      </c>
      <c r="E251">
        <v>6</v>
      </c>
      <c r="F251" t="s">
        <v>144</v>
      </c>
      <c r="G251" t="s">
        <v>315</v>
      </c>
      <c r="I251">
        <v>1</v>
      </c>
      <c r="J251">
        <v>1</v>
      </c>
      <c r="N251" t="s">
        <v>290</v>
      </c>
      <c r="O251" t="s">
        <v>316</v>
      </c>
      <c r="P251">
        <v>8</v>
      </c>
      <c r="Q251">
        <v>96</v>
      </c>
      <c r="S251">
        <v>411</v>
      </c>
      <c r="AI251">
        <v>411</v>
      </c>
      <c r="AJ251">
        <v>411</v>
      </c>
      <c r="AY251">
        <v>411</v>
      </c>
      <c r="AZ251">
        <v>411</v>
      </c>
      <c r="BO251">
        <v>411</v>
      </c>
      <c r="BP251">
        <v>411</v>
      </c>
      <c r="CF251">
        <v>411</v>
      </c>
    </row>
    <row r="252" spans="1:93" x14ac:dyDescent="0.3">
      <c r="A252" t="s">
        <v>287</v>
      </c>
      <c r="B252" t="s">
        <v>313</v>
      </c>
      <c r="C252" t="s">
        <v>289</v>
      </c>
      <c r="D252" t="s">
        <v>299</v>
      </c>
      <c r="E252">
        <v>6</v>
      </c>
      <c r="F252" t="s">
        <v>107</v>
      </c>
      <c r="G252" t="s">
        <v>317</v>
      </c>
      <c r="K252">
        <v>1</v>
      </c>
      <c r="L252">
        <v>1</v>
      </c>
      <c r="M252">
        <v>1</v>
      </c>
      <c r="N252" t="s">
        <v>290</v>
      </c>
      <c r="P252">
        <v>14</v>
      </c>
      <c r="Q252">
        <v>168</v>
      </c>
      <c r="T252">
        <v>411</v>
      </c>
      <c r="U252">
        <v>411</v>
      </c>
      <c r="AK252">
        <v>411</v>
      </c>
      <c r="AL252">
        <v>411</v>
      </c>
      <c r="AM252">
        <v>411</v>
      </c>
      <c r="BA252">
        <v>411</v>
      </c>
      <c r="BB252">
        <v>411</v>
      </c>
      <c r="BC252">
        <v>411</v>
      </c>
      <c r="BQ252">
        <v>411</v>
      </c>
      <c r="BR252">
        <v>411</v>
      </c>
      <c r="BS252">
        <v>411</v>
      </c>
      <c r="CD252">
        <v>411</v>
      </c>
      <c r="CE252">
        <v>411</v>
      </c>
      <c r="CG252">
        <v>411</v>
      </c>
    </row>
    <row r="253" spans="1:93" x14ac:dyDescent="0.3">
      <c r="A253" t="s">
        <v>287</v>
      </c>
      <c r="B253" t="s">
        <v>313</v>
      </c>
      <c r="C253" t="s">
        <v>289</v>
      </c>
      <c r="D253" t="s">
        <v>299</v>
      </c>
      <c r="E253">
        <v>6</v>
      </c>
      <c r="F253" t="s">
        <v>211</v>
      </c>
      <c r="G253" t="s">
        <v>318</v>
      </c>
      <c r="H253">
        <v>1</v>
      </c>
      <c r="I253">
        <v>1</v>
      </c>
      <c r="J253">
        <v>1</v>
      </c>
      <c r="K253">
        <v>1</v>
      </c>
      <c r="N253" t="s">
        <v>121</v>
      </c>
      <c r="P253">
        <v>2</v>
      </c>
      <c r="Q253">
        <v>24</v>
      </c>
      <c r="V253">
        <v>411</v>
      </c>
      <c r="W253">
        <v>411</v>
      </c>
    </row>
    <row r="254" spans="1:93" x14ac:dyDescent="0.3">
      <c r="A254" t="s">
        <v>287</v>
      </c>
      <c r="B254" t="s">
        <v>319</v>
      </c>
      <c r="C254" t="s">
        <v>306</v>
      </c>
      <c r="D254" t="s">
        <v>297</v>
      </c>
      <c r="E254">
        <v>5</v>
      </c>
      <c r="F254" t="s">
        <v>320</v>
      </c>
      <c r="G254" t="s">
        <v>321</v>
      </c>
      <c r="J254">
        <v>1</v>
      </c>
      <c r="N254" t="s">
        <v>297</v>
      </c>
      <c r="P254">
        <v>4</v>
      </c>
      <c r="Q254">
        <v>48</v>
      </c>
      <c r="R254">
        <v>203</v>
      </c>
      <c r="AH254">
        <v>203</v>
      </c>
      <c r="BP254">
        <v>203</v>
      </c>
      <c r="BQ254">
        <v>203</v>
      </c>
    </row>
    <row r="255" spans="1:93" x14ac:dyDescent="0.3">
      <c r="A255" t="s">
        <v>287</v>
      </c>
      <c r="B255" t="s">
        <v>319</v>
      </c>
      <c r="C255" t="s">
        <v>306</v>
      </c>
      <c r="D255" t="s">
        <v>297</v>
      </c>
      <c r="E255">
        <v>5</v>
      </c>
      <c r="F255" t="s">
        <v>322</v>
      </c>
      <c r="G255" t="s">
        <v>323</v>
      </c>
      <c r="K255">
        <v>1</v>
      </c>
      <c r="N255" t="s">
        <v>297</v>
      </c>
      <c r="P255">
        <v>5</v>
      </c>
      <c r="Q255">
        <v>60</v>
      </c>
      <c r="S255">
        <v>203</v>
      </c>
      <c r="T255">
        <v>203</v>
      </c>
      <c r="AI255">
        <v>203</v>
      </c>
      <c r="AX255">
        <v>203</v>
      </c>
      <c r="AY255">
        <v>203</v>
      </c>
    </row>
    <row r="256" spans="1:93" x14ac:dyDescent="0.3">
      <c r="A256" t="s">
        <v>287</v>
      </c>
      <c r="B256" t="s">
        <v>319</v>
      </c>
      <c r="C256" t="s">
        <v>306</v>
      </c>
      <c r="D256" t="s">
        <v>297</v>
      </c>
      <c r="E256">
        <v>5</v>
      </c>
      <c r="F256" t="s">
        <v>324</v>
      </c>
      <c r="G256" t="s">
        <v>325</v>
      </c>
      <c r="M256">
        <v>1</v>
      </c>
      <c r="N256" t="s">
        <v>297</v>
      </c>
      <c r="P256">
        <v>5</v>
      </c>
      <c r="Q256">
        <v>60</v>
      </c>
      <c r="U256">
        <v>203</v>
      </c>
      <c r="AJ256">
        <v>203</v>
      </c>
      <c r="AK256">
        <v>203</v>
      </c>
      <c r="AZ256">
        <v>203</v>
      </c>
      <c r="BA256">
        <v>203</v>
      </c>
    </row>
    <row r="257" spans="1:93" x14ac:dyDescent="0.3">
      <c r="A257" t="s">
        <v>287</v>
      </c>
      <c r="B257" t="s">
        <v>319</v>
      </c>
      <c r="C257" t="s">
        <v>306</v>
      </c>
      <c r="D257" t="s">
        <v>297</v>
      </c>
      <c r="E257">
        <v>5</v>
      </c>
      <c r="F257" t="s">
        <v>284</v>
      </c>
      <c r="G257" t="s">
        <v>326</v>
      </c>
      <c r="I257">
        <v>1</v>
      </c>
      <c r="N257" t="s">
        <v>307</v>
      </c>
      <c r="P257">
        <v>4</v>
      </c>
      <c r="Q257">
        <v>48</v>
      </c>
      <c r="V257">
        <v>203</v>
      </c>
      <c r="AL257">
        <v>203</v>
      </c>
      <c r="BR257">
        <v>203</v>
      </c>
      <c r="BS257">
        <v>203</v>
      </c>
    </row>
    <row r="258" spans="1:93" x14ac:dyDescent="0.3">
      <c r="A258" t="s">
        <v>287</v>
      </c>
      <c r="B258" t="s">
        <v>319</v>
      </c>
      <c r="C258" t="s">
        <v>306</v>
      </c>
      <c r="D258" t="s">
        <v>297</v>
      </c>
      <c r="E258">
        <v>5</v>
      </c>
      <c r="F258" t="s">
        <v>238</v>
      </c>
      <c r="G258" t="s">
        <v>327</v>
      </c>
      <c r="K258">
        <v>1</v>
      </c>
      <c r="N258" t="s">
        <v>307</v>
      </c>
      <c r="P258">
        <v>4</v>
      </c>
      <c r="Q258">
        <v>48</v>
      </c>
      <c r="W258">
        <v>203</v>
      </c>
      <c r="AM258">
        <v>203</v>
      </c>
      <c r="BB258">
        <v>203</v>
      </c>
      <c r="BC258">
        <v>203</v>
      </c>
    </row>
    <row r="259" spans="1:93" x14ac:dyDescent="0.3">
      <c r="A259" t="s">
        <v>287</v>
      </c>
      <c r="B259" t="s">
        <v>319</v>
      </c>
      <c r="C259" t="s">
        <v>306</v>
      </c>
      <c r="D259" t="s">
        <v>297</v>
      </c>
      <c r="E259">
        <v>5</v>
      </c>
      <c r="F259" t="s">
        <v>276</v>
      </c>
      <c r="G259" t="s">
        <v>328</v>
      </c>
      <c r="L259">
        <v>1</v>
      </c>
      <c r="N259" t="s">
        <v>307</v>
      </c>
      <c r="P259">
        <v>2</v>
      </c>
      <c r="Q259">
        <v>24</v>
      </c>
      <c r="CH259">
        <v>203</v>
      </c>
      <c r="CI259">
        <v>203</v>
      </c>
    </row>
    <row r="260" spans="1:93" x14ac:dyDescent="0.3">
      <c r="A260" t="s">
        <v>287</v>
      </c>
      <c r="B260" t="s">
        <v>319</v>
      </c>
      <c r="C260" t="s">
        <v>306</v>
      </c>
      <c r="D260" t="s">
        <v>297</v>
      </c>
      <c r="E260">
        <v>5</v>
      </c>
      <c r="F260" t="s">
        <v>264</v>
      </c>
      <c r="G260" t="s">
        <v>291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 t="s">
        <v>112</v>
      </c>
      <c r="P260">
        <v>2</v>
      </c>
      <c r="Q260">
        <v>24</v>
      </c>
      <c r="CF260">
        <v>203</v>
      </c>
      <c r="CG260">
        <v>203</v>
      </c>
    </row>
    <row r="261" spans="1:93" x14ac:dyDescent="0.3">
      <c r="A261" t="s">
        <v>287</v>
      </c>
      <c r="B261" t="s">
        <v>319</v>
      </c>
      <c r="C261" t="s">
        <v>306</v>
      </c>
      <c r="D261" t="s">
        <v>297</v>
      </c>
      <c r="E261">
        <v>5</v>
      </c>
      <c r="F261" t="s">
        <v>200</v>
      </c>
      <c r="G261" t="s">
        <v>329</v>
      </c>
      <c r="H261">
        <v>1</v>
      </c>
      <c r="I261">
        <v>1</v>
      </c>
      <c r="J261">
        <v>1</v>
      </c>
      <c r="K261">
        <v>1</v>
      </c>
      <c r="N261" t="s">
        <v>129</v>
      </c>
      <c r="P261">
        <v>2</v>
      </c>
      <c r="Q261">
        <v>24</v>
      </c>
      <c r="BN261">
        <v>203</v>
      </c>
      <c r="BO261">
        <v>203</v>
      </c>
    </row>
    <row r="262" spans="1:93" x14ac:dyDescent="0.3">
      <c r="A262" t="s">
        <v>287</v>
      </c>
      <c r="B262" t="s">
        <v>319</v>
      </c>
      <c r="C262" t="s">
        <v>306</v>
      </c>
      <c r="D262" t="s">
        <v>297</v>
      </c>
      <c r="E262">
        <v>5</v>
      </c>
      <c r="F262" t="s">
        <v>202</v>
      </c>
      <c r="G262" t="s">
        <v>330</v>
      </c>
      <c r="H262">
        <v>1</v>
      </c>
      <c r="I262">
        <v>1</v>
      </c>
      <c r="J262">
        <v>1</v>
      </c>
      <c r="K262">
        <v>1</v>
      </c>
      <c r="N262" t="s">
        <v>248</v>
      </c>
      <c r="P262">
        <v>2</v>
      </c>
      <c r="Q262">
        <v>24</v>
      </c>
      <c r="CD262">
        <v>203</v>
      </c>
      <c r="CE262">
        <v>203</v>
      </c>
    </row>
    <row r="263" spans="1:93" x14ac:dyDescent="0.3">
      <c r="A263" t="s">
        <v>287</v>
      </c>
      <c r="B263" t="s">
        <v>331</v>
      </c>
      <c r="C263" t="s">
        <v>306</v>
      </c>
      <c r="D263" t="s">
        <v>332</v>
      </c>
      <c r="E263">
        <v>5</v>
      </c>
      <c r="F263" t="s">
        <v>320</v>
      </c>
      <c r="G263" t="s">
        <v>321</v>
      </c>
      <c r="J263">
        <v>1</v>
      </c>
      <c r="N263" t="s">
        <v>307</v>
      </c>
      <c r="P263">
        <v>4</v>
      </c>
      <c r="Q263">
        <v>48</v>
      </c>
      <c r="X263">
        <v>203</v>
      </c>
      <c r="BD263">
        <v>203</v>
      </c>
      <c r="BT263">
        <v>203</v>
      </c>
      <c r="BU263">
        <v>203</v>
      </c>
    </row>
    <row r="264" spans="1:93" x14ac:dyDescent="0.3">
      <c r="A264" t="s">
        <v>287</v>
      </c>
      <c r="B264" t="s">
        <v>331</v>
      </c>
      <c r="C264" t="s">
        <v>306</v>
      </c>
      <c r="D264" t="s">
        <v>332</v>
      </c>
      <c r="E264">
        <v>5</v>
      </c>
      <c r="F264" t="s">
        <v>322</v>
      </c>
      <c r="G264" t="s">
        <v>323</v>
      </c>
      <c r="K264">
        <v>1</v>
      </c>
      <c r="N264" t="s">
        <v>307</v>
      </c>
      <c r="P264">
        <v>5</v>
      </c>
      <c r="Q264">
        <v>60</v>
      </c>
      <c r="Y264">
        <v>203</v>
      </c>
      <c r="Z264">
        <v>203</v>
      </c>
      <c r="BE264">
        <v>203</v>
      </c>
      <c r="BF264">
        <v>203</v>
      </c>
      <c r="BV264">
        <v>203</v>
      </c>
    </row>
    <row r="265" spans="1:93" x14ac:dyDescent="0.3">
      <c r="A265" t="s">
        <v>287</v>
      </c>
      <c r="B265" t="s">
        <v>331</v>
      </c>
      <c r="C265" t="s">
        <v>306</v>
      </c>
      <c r="D265" t="s">
        <v>332</v>
      </c>
      <c r="E265">
        <v>5</v>
      </c>
      <c r="F265" t="s">
        <v>324</v>
      </c>
      <c r="G265" t="s">
        <v>325</v>
      </c>
      <c r="M265">
        <v>1</v>
      </c>
      <c r="N265" t="s">
        <v>307</v>
      </c>
      <c r="P265">
        <v>5</v>
      </c>
      <c r="Q265">
        <v>60</v>
      </c>
      <c r="AA265">
        <v>203</v>
      </c>
      <c r="BG265">
        <v>203</v>
      </c>
      <c r="BW265">
        <v>203</v>
      </c>
      <c r="CJ265">
        <v>203</v>
      </c>
      <c r="CK265">
        <v>203</v>
      </c>
    </row>
    <row r="266" spans="1:93" x14ac:dyDescent="0.3">
      <c r="A266" t="s">
        <v>287</v>
      </c>
      <c r="B266" t="s">
        <v>331</v>
      </c>
      <c r="C266" t="s">
        <v>306</v>
      </c>
      <c r="D266" t="s">
        <v>332</v>
      </c>
      <c r="E266">
        <v>5</v>
      </c>
      <c r="F266" t="s">
        <v>284</v>
      </c>
      <c r="G266" t="s">
        <v>326</v>
      </c>
      <c r="I266">
        <v>1</v>
      </c>
      <c r="N266" t="s">
        <v>333</v>
      </c>
      <c r="P266">
        <v>4</v>
      </c>
      <c r="Q266">
        <v>48</v>
      </c>
      <c r="AB266">
        <v>203</v>
      </c>
      <c r="AR266">
        <v>203</v>
      </c>
      <c r="BH266">
        <v>203</v>
      </c>
      <c r="BX266">
        <v>203</v>
      </c>
    </row>
    <row r="267" spans="1:93" x14ac:dyDescent="0.3">
      <c r="A267" t="s">
        <v>287</v>
      </c>
      <c r="B267" t="s">
        <v>331</v>
      </c>
      <c r="C267" t="s">
        <v>306</v>
      </c>
      <c r="D267" t="s">
        <v>332</v>
      </c>
      <c r="E267">
        <v>5</v>
      </c>
      <c r="F267" t="s">
        <v>238</v>
      </c>
      <c r="G267" t="s">
        <v>327</v>
      </c>
      <c r="K267">
        <v>1</v>
      </c>
      <c r="N267" t="s">
        <v>333</v>
      </c>
      <c r="P267">
        <v>4</v>
      </c>
      <c r="Q267">
        <v>48</v>
      </c>
      <c r="AC267">
        <v>203</v>
      </c>
      <c r="AS267">
        <v>203</v>
      </c>
      <c r="BI267">
        <v>203</v>
      </c>
      <c r="BY267">
        <v>203</v>
      </c>
    </row>
    <row r="268" spans="1:93" x14ac:dyDescent="0.3">
      <c r="A268" t="s">
        <v>287</v>
      </c>
      <c r="B268" t="s">
        <v>331</v>
      </c>
      <c r="C268" t="s">
        <v>306</v>
      </c>
      <c r="D268" t="s">
        <v>332</v>
      </c>
      <c r="E268">
        <v>5</v>
      </c>
      <c r="F268" t="s">
        <v>276</v>
      </c>
      <c r="G268" t="s">
        <v>328</v>
      </c>
      <c r="L268">
        <v>1</v>
      </c>
      <c r="N268" t="s">
        <v>333</v>
      </c>
      <c r="P268">
        <v>2</v>
      </c>
      <c r="Q268">
        <v>24</v>
      </c>
      <c r="CN268">
        <v>203</v>
      </c>
      <c r="CO268">
        <v>203</v>
      </c>
    </row>
    <row r="269" spans="1:93" x14ac:dyDescent="0.3">
      <c r="A269" t="s">
        <v>287</v>
      </c>
      <c r="B269" t="s">
        <v>331</v>
      </c>
      <c r="C269" t="s">
        <v>306</v>
      </c>
      <c r="D269" t="s">
        <v>332</v>
      </c>
      <c r="E269">
        <v>5</v>
      </c>
      <c r="F269" t="s">
        <v>200</v>
      </c>
      <c r="G269" t="s">
        <v>329</v>
      </c>
      <c r="H269">
        <v>1</v>
      </c>
      <c r="I269">
        <v>1</v>
      </c>
      <c r="J269">
        <v>1</v>
      </c>
      <c r="K269">
        <v>1</v>
      </c>
      <c r="N269" t="s">
        <v>129</v>
      </c>
      <c r="P269">
        <v>2</v>
      </c>
      <c r="Q269">
        <v>24</v>
      </c>
      <c r="AN269">
        <v>203</v>
      </c>
      <c r="AO269">
        <v>203</v>
      </c>
    </row>
    <row r="270" spans="1:93" x14ac:dyDescent="0.3">
      <c r="A270" t="s">
        <v>287</v>
      </c>
      <c r="B270" t="s">
        <v>331</v>
      </c>
      <c r="C270" t="s">
        <v>306</v>
      </c>
      <c r="D270" t="s">
        <v>332</v>
      </c>
      <c r="E270">
        <v>5</v>
      </c>
      <c r="F270" t="s">
        <v>202</v>
      </c>
      <c r="G270" t="s">
        <v>330</v>
      </c>
      <c r="H270">
        <v>1</v>
      </c>
      <c r="I270">
        <v>1</v>
      </c>
      <c r="J270">
        <v>1</v>
      </c>
      <c r="K270">
        <v>1</v>
      </c>
      <c r="N270" t="s">
        <v>248</v>
      </c>
      <c r="P270">
        <v>2</v>
      </c>
      <c r="Q270">
        <v>24</v>
      </c>
      <c r="CL270">
        <v>203</v>
      </c>
      <c r="CM270">
        <v>203</v>
      </c>
    </row>
    <row r="271" spans="1:93" x14ac:dyDescent="0.3">
      <c r="A271" t="s">
        <v>287</v>
      </c>
      <c r="B271" t="s">
        <v>331</v>
      </c>
      <c r="C271" t="s">
        <v>306</v>
      </c>
      <c r="D271" t="s">
        <v>332</v>
      </c>
      <c r="E271">
        <v>5</v>
      </c>
      <c r="F271" t="s">
        <v>264</v>
      </c>
      <c r="G271" t="s">
        <v>291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 t="s">
        <v>499</v>
      </c>
      <c r="P271">
        <v>2</v>
      </c>
      <c r="Q271">
        <v>24</v>
      </c>
      <c r="AP271">
        <v>203</v>
      </c>
      <c r="AQ271">
        <v>203</v>
      </c>
    </row>
    <row r="272" spans="1:93" x14ac:dyDescent="0.3">
      <c r="A272" t="s">
        <v>287</v>
      </c>
      <c r="B272" t="s">
        <v>334</v>
      </c>
      <c r="C272" t="s">
        <v>306</v>
      </c>
      <c r="D272" t="s">
        <v>308</v>
      </c>
      <c r="E272">
        <v>7</v>
      </c>
      <c r="F272" t="s">
        <v>324</v>
      </c>
      <c r="G272" t="s">
        <v>325</v>
      </c>
      <c r="M272">
        <v>1</v>
      </c>
      <c r="N272" t="s">
        <v>332</v>
      </c>
      <c r="P272">
        <v>9</v>
      </c>
      <c r="Q272">
        <v>108</v>
      </c>
      <c r="R272">
        <v>205</v>
      </c>
      <c r="AH272">
        <v>205</v>
      </c>
      <c r="AI272">
        <v>205</v>
      </c>
      <c r="AX272">
        <v>205</v>
      </c>
      <c r="AY272">
        <v>205</v>
      </c>
      <c r="BN272">
        <v>205</v>
      </c>
      <c r="BO272">
        <v>205</v>
      </c>
      <c r="CD272">
        <v>205</v>
      </c>
      <c r="CE272">
        <v>205</v>
      </c>
    </row>
    <row r="273" spans="1:105" x14ac:dyDescent="0.3">
      <c r="A273" t="s">
        <v>287</v>
      </c>
      <c r="B273" t="s">
        <v>334</v>
      </c>
      <c r="C273" t="s">
        <v>306</v>
      </c>
      <c r="D273" t="s">
        <v>308</v>
      </c>
      <c r="E273">
        <v>7</v>
      </c>
      <c r="F273" t="s">
        <v>335</v>
      </c>
      <c r="G273" t="s">
        <v>336</v>
      </c>
      <c r="L273">
        <v>1</v>
      </c>
      <c r="N273" t="s">
        <v>332</v>
      </c>
      <c r="P273">
        <v>9</v>
      </c>
      <c r="Q273">
        <v>108</v>
      </c>
      <c r="S273">
        <v>205</v>
      </c>
      <c r="AJ273">
        <v>205</v>
      </c>
      <c r="AK273">
        <v>205</v>
      </c>
      <c r="AZ273">
        <v>205</v>
      </c>
      <c r="BA273">
        <v>205</v>
      </c>
      <c r="BP273">
        <v>205</v>
      </c>
      <c r="BQ273">
        <v>205</v>
      </c>
      <c r="CF273">
        <v>205</v>
      </c>
      <c r="CG273">
        <v>205</v>
      </c>
    </row>
    <row r="274" spans="1:105" x14ac:dyDescent="0.3">
      <c r="A274" t="s">
        <v>287</v>
      </c>
      <c r="B274" t="s">
        <v>334</v>
      </c>
      <c r="C274" t="s">
        <v>306</v>
      </c>
      <c r="D274" t="s">
        <v>308</v>
      </c>
      <c r="E274">
        <v>7</v>
      </c>
      <c r="F274" t="s">
        <v>281</v>
      </c>
      <c r="G274" t="s">
        <v>337</v>
      </c>
      <c r="L274">
        <v>1</v>
      </c>
      <c r="N274" t="s">
        <v>308</v>
      </c>
      <c r="P274">
        <v>8</v>
      </c>
      <c r="Q274">
        <v>96</v>
      </c>
      <c r="V274">
        <v>205</v>
      </c>
      <c r="W274">
        <v>205</v>
      </c>
      <c r="BB274">
        <v>205</v>
      </c>
      <c r="BC274">
        <v>205</v>
      </c>
      <c r="BR274">
        <v>205</v>
      </c>
      <c r="BS274">
        <v>205</v>
      </c>
      <c r="CH274">
        <v>205</v>
      </c>
      <c r="CI274">
        <v>205</v>
      </c>
    </row>
    <row r="275" spans="1:105" x14ac:dyDescent="0.3">
      <c r="A275" t="s">
        <v>287</v>
      </c>
      <c r="B275" t="s">
        <v>334</v>
      </c>
      <c r="C275" t="s">
        <v>306</v>
      </c>
      <c r="D275" t="s">
        <v>308</v>
      </c>
      <c r="E275">
        <v>7</v>
      </c>
      <c r="F275" t="s">
        <v>264</v>
      </c>
      <c r="G275" t="s">
        <v>291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 t="s">
        <v>134</v>
      </c>
      <c r="P275">
        <v>2</v>
      </c>
      <c r="Q275">
        <v>24</v>
      </c>
      <c r="T275">
        <v>205</v>
      </c>
      <c r="U275">
        <v>205</v>
      </c>
    </row>
    <row r="276" spans="1:105" x14ac:dyDescent="0.3">
      <c r="A276" t="s">
        <v>287</v>
      </c>
      <c r="B276" t="s">
        <v>334</v>
      </c>
      <c r="C276" t="s">
        <v>306</v>
      </c>
      <c r="D276" t="s">
        <v>308</v>
      </c>
      <c r="E276">
        <v>7</v>
      </c>
      <c r="F276" t="s">
        <v>116</v>
      </c>
      <c r="G276" t="s">
        <v>292</v>
      </c>
      <c r="H276">
        <v>1</v>
      </c>
      <c r="I276">
        <v>1</v>
      </c>
      <c r="J276">
        <v>1</v>
      </c>
      <c r="K276">
        <v>1</v>
      </c>
      <c r="N276" t="s">
        <v>143</v>
      </c>
      <c r="P276">
        <v>2</v>
      </c>
      <c r="Q276">
        <v>24</v>
      </c>
      <c r="AL276">
        <v>205</v>
      </c>
      <c r="AM276">
        <v>205</v>
      </c>
    </row>
    <row r="277" spans="1:105" x14ac:dyDescent="0.3">
      <c r="A277" t="s">
        <v>287</v>
      </c>
      <c r="B277" t="s">
        <v>338</v>
      </c>
      <c r="C277" t="s">
        <v>339</v>
      </c>
      <c r="D277" t="s">
        <v>333</v>
      </c>
      <c r="E277">
        <v>3</v>
      </c>
      <c r="F277" t="s">
        <v>340</v>
      </c>
      <c r="G277" t="s">
        <v>341</v>
      </c>
      <c r="L277">
        <v>1</v>
      </c>
      <c r="N277" t="s">
        <v>333</v>
      </c>
      <c r="P277">
        <v>4</v>
      </c>
      <c r="Q277">
        <v>48</v>
      </c>
      <c r="AV277">
        <v>0</v>
      </c>
      <c r="AW277">
        <v>0</v>
      </c>
      <c r="CZ277">
        <v>0</v>
      </c>
      <c r="DA277">
        <v>0</v>
      </c>
    </row>
    <row r="278" spans="1:105" x14ac:dyDescent="0.3">
      <c r="A278" t="s">
        <v>287</v>
      </c>
      <c r="B278" t="s">
        <v>338</v>
      </c>
      <c r="C278" t="s">
        <v>339</v>
      </c>
      <c r="D278" t="s">
        <v>333</v>
      </c>
      <c r="E278">
        <v>3</v>
      </c>
      <c r="F278" t="s">
        <v>342</v>
      </c>
      <c r="G278" t="s">
        <v>343</v>
      </c>
      <c r="J278">
        <v>1</v>
      </c>
      <c r="N278" t="s">
        <v>333</v>
      </c>
      <c r="P278">
        <v>4</v>
      </c>
      <c r="Q278">
        <v>48</v>
      </c>
      <c r="BJ278">
        <v>0</v>
      </c>
      <c r="BK278">
        <v>0</v>
      </c>
      <c r="BL278">
        <v>0</v>
      </c>
      <c r="BM278">
        <v>0</v>
      </c>
    </row>
    <row r="279" spans="1:105" x14ac:dyDescent="0.3">
      <c r="A279" t="s">
        <v>287</v>
      </c>
      <c r="B279" t="s">
        <v>338</v>
      </c>
      <c r="C279" t="s">
        <v>339</v>
      </c>
      <c r="D279" t="s">
        <v>333</v>
      </c>
      <c r="E279">
        <v>3</v>
      </c>
      <c r="F279" t="s">
        <v>344</v>
      </c>
      <c r="G279" t="s">
        <v>345</v>
      </c>
      <c r="K279">
        <v>1</v>
      </c>
      <c r="N279" t="s">
        <v>333</v>
      </c>
      <c r="P279">
        <v>4</v>
      </c>
      <c r="Q279">
        <v>48</v>
      </c>
      <c r="BZ279">
        <v>0</v>
      </c>
      <c r="CA279">
        <v>0</v>
      </c>
      <c r="CB279">
        <v>0</v>
      </c>
      <c r="CC279">
        <v>0</v>
      </c>
    </row>
    <row r="280" spans="1:105" x14ac:dyDescent="0.3">
      <c r="A280" t="s">
        <v>287</v>
      </c>
      <c r="B280" t="s">
        <v>338</v>
      </c>
      <c r="C280" t="s">
        <v>339</v>
      </c>
      <c r="D280" t="s">
        <v>333</v>
      </c>
      <c r="E280">
        <v>3</v>
      </c>
      <c r="F280" t="s">
        <v>346</v>
      </c>
      <c r="G280" t="s">
        <v>347</v>
      </c>
      <c r="J280">
        <v>1</v>
      </c>
      <c r="N280" t="s">
        <v>333</v>
      </c>
      <c r="P280">
        <v>4</v>
      </c>
      <c r="Q280">
        <v>48</v>
      </c>
      <c r="CP280">
        <v>0</v>
      </c>
      <c r="CQ280">
        <v>0</v>
      </c>
      <c r="CR280">
        <v>0</v>
      </c>
      <c r="CS280">
        <v>0</v>
      </c>
    </row>
    <row r="281" spans="1:105" x14ac:dyDescent="0.3">
      <c r="A281" t="s">
        <v>287</v>
      </c>
      <c r="B281" t="s">
        <v>338</v>
      </c>
      <c r="C281" t="s">
        <v>339</v>
      </c>
      <c r="D281" t="s">
        <v>333</v>
      </c>
      <c r="E281">
        <v>3</v>
      </c>
      <c r="F281" t="s">
        <v>348</v>
      </c>
      <c r="G281" t="s">
        <v>349</v>
      </c>
      <c r="K281">
        <v>1</v>
      </c>
      <c r="N281" t="s">
        <v>333</v>
      </c>
      <c r="P281">
        <v>2</v>
      </c>
      <c r="Q281">
        <v>24</v>
      </c>
      <c r="CX281">
        <v>0</v>
      </c>
      <c r="CY281">
        <v>0</v>
      </c>
    </row>
    <row r="282" spans="1:105" x14ac:dyDescent="0.3">
      <c r="A282" t="s">
        <v>287</v>
      </c>
      <c r="B282" t="s">
        <v>338</v>
      </c>
      <c r="C282" t="s">
        <v>339</v>
      </c>
      <c r="D282" t="s">
        <v>333</v>
      </c>
      <c r="E282">
        <v>3</v>
      </c>
      <c r="F282" t="s">
        <v>264</v>
      </c>
      <c r="G282" t="s">
        <v>291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 t="s">
        <v>150</v>
      </c>
      <c r="P282">
        <v>2</v>
      </c>
      <c r="Q282">
        <v>24</v>
      </c>
      <c r="AF282">
        <v>205</v>
      </c>
      <c r="AG282">
        <v>205</v>
      </c>
    </row>
    <row r="283" spans="1:105" x14ac:dyDescent="0.3">
      <c r="A283" t="s">
        <v>287</v>
      </c>
      <c r="B283" t="s">
        <v>338</v>
      </c>
      <c r="C283" t="s">
        <v>339</v>
      </c>
      <c r="D283" t="s">
        <v>333</v>
      </c>
      <c r="E283">
        <v>3</v>
      </c>
      <c r="F283" t="s">
        <v>200</v>
      </c>
      <c r="G283" t="s">
        <v>329</v>
      </c>
      <c r="H283">
        <v>1</v>
      </c>
      <c r="I283">
        <v>1</v>
      </c>
      <c r="J283">
        <v>1</v>
      </c>
      <c r="K283">
        <v>1</v>
      </c>
      <c r="N283" t="s">
        <v>509</v>
      </c>
      <c r="P283">
        <v>2</v>
      </c>
      <c r="Q283">
        <v>24</v>
      </c>
      <c r="CV283">
        <v>0</v>
      </c>
      <c r="CW283">
        <v>0</v>
      </c>
    </row>
    <row r="284" spans="1:105" x14ac:dyDescent="0.3">
      <c r="A284" t="s">
        <v>287</v>
      </c>
      <c r="B284" t="s">
        <v>338</v>
      </c>
      <c r="C284" t="s">
        <v>339</v>
      </c>
      <c r="D284" t="s">
        <v>333</v>
      </c>
      <c r="E284">
        <v>3</v>
      </c>
      <c r="F284" t="s">
        <v>189</v>
      </c>
      <c r="G284" t="s">
        <v>350</v>
      </c>
      <c r="H284">
        <v>1</v>
      </c>
      <c r="I284">
        <v>1</v>
      </c>
      <c r="J284">
        <v>1</v>
      </c>
      <c r="K284">
        <v>1</v>
      </c>
      <c r="N284" t="s">
        <v>498</v>
      </c>
      <c r="P284">
        <v>2</v>
      </c>
      <c r="Q284">
        <v>24</v>
      </c>
      <c r="AT284">
        <v>205</v>
      </c>
      <c r="AU284">
        <v>205</v>
      </c>
    </row>
    <row r="285" spans="1:105" x14ac:dyDescent="0.3">
      <c r="A285" t="s">
        <v>287</v>
      </c>
      <c r="B285" t="s">
        <v>338</v>
      </c>
      <c r="C285" t="s">
        <v>339</v>
      </c>
      <c r="D285" t="s">
        <v>333</v>
      </c>
      <c r="E285">
        <v>3</v>
      </c>
      <c r="F285" t="s">
        <v>351</v>
      </c>
      <c r="G285" t="s">
        <v>352</v>
      </c>
      <c r="H285">
        <v>1</v>
      </c>
      <c r="I285">
        <v>1</v>
      </c>
      <c r="J285">
        <v>1</v>
      </c>
      <c r="K285">
        <v>1</v>
      </c>
      <c r="N285" t="s">
        <v>109</v>
      </c>
      <c r="P285">
        <v>2</v>
      </c>
      <c r="Q285">
        <v>24</v>
      </c>
      <c r="AD285">
        <v>205</v>
      </c>
      <c r="AE285">
        <v>205</v>
      </c>
    </row>
    <row r="286" spans="1:105" x14ac:dyDescent="0.3">
      <c r="A286" t="s">
        <v>353</v>
      </c>
      <c r="B286" t="s">
        <v>354</v>
      </c>
      <c r="C286" t="s">
        <v>355</v>
      </c>
      <c r="D286" t="s">
        <v>356</v>
      </c>
      <c r="E286">
        <v>7</v>
      </c>
      <c r="F286" t="s">
        <v>284</v>
      </c>
      <c r="G286" t="s">
        <v>357</v>
      </c>
      <c r="H286">
        <v>1</v>
      </c>
      <c r="I286">
        <v>1</v>
      </c>
      <c r="J286">
        <v>1</v>
      </c>
      <c r="K286">
        <v>1</v>
      </c>
      <c r="N286" t="s">
        <v>356</v>
      </c>
      <c r="P286">
        <v>22</v>
      </c>
      <c r="Q286">
        <v>264</v>
      </c>
      <c r="AT286">
        <v>1004</v>
      </c>
      <c r="AU286">
        <v>1004</v>
      </c>
      <c r="AV286">
        <v>1004</v>
      </c>
      <c r="AW286">
        <v>1004</v>
      </c>
      <c r="BJ286">
        <v>1004</v>
      </c>
      <c r="BK286">
        <v>1004</v>
      </c>
      <c r="BL286">
        <v>1004</v>
      </c>
      <c r="BM286">
        <v>1004</v>
      </c>
      <c r="BZ286">
        <v>1004</v>
      </c>
      <c r="CA286">
        <v>1004</v>
      </c>
      <c r="CB286">
        <v>1004</v>
      </c>
      <c r="CC286">
        <v>1004</v>
      </c>
      <c r="CP286">
        <v>1004</v>
      </c>
      <c r="CQ286">
        <v>1004</v>
      </c>
      <c r="CR286">
        <v>1004</v>
      </c>
      <c r="CS286">
        <v>1004</v>
      </c>
      <c r="CV286">
        <v>1004</v>
      </c>
      <c r="CW286">
        <v>1004</v>
      </c>
      <c r="CX286">
        <v>1004</v>
      </c>
      <c r="CY286">
        <v>1004</v>
      </c>
      <c r="CZ286">
        <v>1004</v>
      </c>
      <c r="DA286">
        <v>1004</v>
      </c>
    </row>
    <row r="287" spans="1:105" x14ac:dyDescent="0.3">
      <c r="A287" t="s">
        <v>353</v>
      </c>
      <c r="B287" t="s">
        <v>354</v>
      </c>
      <c r="C287" t="s">
        <v>355</v>
      </c>
      <c r="D287" t="s">
        <v>356</v>
      </c>
      <c r="E287">
        <v>7</v>
      </c>
      <c r="F287" t="s">
        <v>116</v>
      </c>
      <c r="G287" t="s">
        <v>358</v>
      </c>
      <c r="H287">
        <v>1</v>
      </c>
      <c r="I287">
        <v>1</v>
      </c>
      <c r="J287">
        <v>1</v>
      </c>
      <c r="K287">
        <v>1</v>
      </c>
      <c r="N287" t="s">
        <v>499</v>
      </c>
      <c r="P287">
        <v>2</v>
      </c>
      <c r="Q287">
        <v>24</v>
      </c>
      <c r="AD287">
        <v>1004</v>
      </c>
      <c r="AE287">
        <v>1004</v>
      </c>
    </row>
    <row r="288" spans="1:105" x14ac:dyDescent="0.3">
      <c r="A288" t="s">
        <v>353</v>
      </c>
      <c r="B288" t="s">
        <v>354</v>
      </c>
      <c r="C288" t="s">
        <v>355</v>
      </c>
      <c r="D288" t="s">
        <v>356</v>
      </c>
      <c r="E288">
        <v>7</v>
      </c>
      <c r="F288" t="s">
        <v>102</v>
      </c>
      <c r="G288" t="s">
        <v>359</v>
      </c>
      <c r="H288">
        <v>1</v>
      </c>
      <c r="I288">
        <v>1</v>
      </c>
      <c r="J288">
        <v>1</v>
      </c>
      <c r="K288">
        <v>1</v>
      </c>
      <c r="N288" t="s">
        <v>510</v>
      </c>
      <c r="P288">
        <v>2</v>
      </c>
      <c r="Q288">
        <v>24</v>
      </c>
      <c r="AF288">
        <v>1004</v>
      </c>
      <c r="AG288">
        <v>1004</v>
      </c>
    </row>
    <row r="289" spans="1:105" x14ac:dyDescent="0.3">
      <c r="A289" t="s">
        <v>353</v>
      </c>
      <c r="B289" t="s">
        <v>360</v>
      </c>
      <c r="C289" t="s">
        <v>361</v>
      </c>
      <c r="D289" t="s">
        <v>362</v>
      </c>
      <c r="E289">
        <v>7</v>
      </c>
      <c r="F289" t="s">
        <v>243</v>
      </c>
      <c r="G289" t="s">
        <v>363</v>
      </c>
      <c r="I289">
        <v>1</v>
      </c>
      <c r="K289">
        <v>1</v>
      </c>
      <c r="N289" t="s">
        <v>362</v>
      </c>
      <c r="P289">
        <v>16</v>
      </c>
      <c r="Q289">
        <v>192</v>
      </c>
      <c r="X289">
        <v>1003</v>
      </c>
      <c r="Y289">
        <v>1003</v>
      </c>
      <c r="Z289">
        <v>1003</v>
      </c>
      <c r="AA289">
        <v>1003</v>
      </c>
      <c r="AN289">
        <v>1003</v>
      </c>
      <c r="AO289">
        <v>1003</v>
      </c>
      <c r="AP289">
        <v>1003</v>
      </c>
      <c r="AQ289">
        <v>1003</v>
      </c>
      <c r="AR289">
        <v>1003</v>
      </c>
      <c r="AS289">
        <v>1003</v>
      </c>
      <c r="BT289">
        <v>1003</v>
      </c>
      <c r="BU289">
        <v>1003</v>
      </c>
      <c r="BV289">
        <v>1003</v>
      </c>
      <c r="BW289">
        <v>1003</v>
      </c>
      <c r="CJ289">
        <v>1003</v>
      </c>
      <c r="CK289">
        <v>1003</v>
      </c>
    </row>
    <row r="290" spans="1:105" x14ac:dyDescent="0.3">
      <c r="A290" t="s">
        <v>353</v>
      </c>
      <c r="B290" t="s">
        <v>360</v>
      </c>
      <c r="C290" t="s">
        <v>361</v>
      </c>
      <c r="D290" t="s">
        <v>362</v>
      </c>
      <c r="E290">
        <v>7</v>
      </c>
      <c r="F290" t="s">
        <v>243</v>
      </c>
      <c r="G290" t="s">
        <v>363</v>
      </c>
      <c r="H290">
        <v>1</v>
      </c>
      <c r="N290" t="s">
        <v>364</v>
      </c>
      <c r="P290">
        <v>4</v>
      </c>
      <c r="Q290">
        <v>48</v>
      </c>
      <c r="BD290">
        <v>1003</v>
      </c>
      <c r="BE290">
        <v>1003</v>
      </c>
      <c r="BF290">
        <v>1003</v>
      </c>
      <c r="BG290">
        <v>1003</v>
      </c>
    </row>
    <row r="291" spans="1:105" x14ac:dyDescent="0.3">
      <c r="A291" t="s">
        <v>353</v>
      </c>
      <c r="B291" t="s">
        <v>360</v>
      </c>
      <c r="C291" t="s">
        <v>361</v>
      </c>
      <c r="D291" t="s">
        <v>362</v>
      </c>
      <c r="E291">
        <v>7</v>
      </c>
      <c r="F291" t="s">
        <v>243</v>
      </c>
      <c r="G291" t="s">
        <v>363</v>
      </c>
      <c r="J291">
        <v>1</v>
      </c>
      <c r="N291" t="s">
        <v>356</v>
      </c>
      <c r="P291">
        <v>12</v>
      </c>
      <c r="Q291">
        <v>144</v>
      </c>
      <c r="BH291">
        <v>1003</v>
      </c>
      <c r="BI291">
        <v>1003</v>
      </c>
      <c r="BX291">
        <v>1003</v>
      </c>
      <c r="BY291">
        <v>1003</v>
      </c>
      <c r="CN291">
        <v>1003</v>
      </c>
      <c r="CO291">
        <v>1003</v>
      </c>
      <c r="CV291">
        <v>1005</v>
      </c>
      <c r="CW291">
        <v>1005</v>
      </c>
      <c r="CX291">
        <v>1005</v>
      </c>
      <c r="CY291">
        <v>1005</v>
      </c>
      <c r="CZ291">
        <v>1005</v>
      </c>
      <c r="DA291">
        <v>1005</v>
      </c>
    </row>
    <row r="292" spans="1:105" x14ac:dyDescent="0.3">
      <c r="A292" t="s">
        <v>353</v>
      </c>
      <c r="B292" t="s">
        <v>360</v>
      </c>
      <c r="C292" t="s">
        <v>361</v>
      </c>
      <c r="D292" t="s">
        <v>362</v>
      </c>
      <c r="E292">
        <v>7</v>
      </c>
      <c r="F292" t="s">
        <v>116</v>
      </c>
      <c r="G292" t="s">
        <v>358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 t="s">
        <v>150</v>
      </c>
      <c r="P292">
        <v>2</v>
      </c>
      <c r="Q292">
        <v>24</v>
      </c>
      <c r="CL292">
        <v>1003</v>
      </c>
      <c r="CM292">
        <v>1003</v>
      </c>
    </row>
    <row r="293" spans="1:105" x14ac:dyDescent="0.3">
      <c r="A293" t="s">
        <v>353</v>
      </c>
      <c r="B293" t="s">
        <v>360</v>
      </c>
      <c r="C293" t="s">
        <v>361</v>
      </c>
      <c r="D293" t="s">
        <v>362</v>
      </c>
      <c r="E293">
        <v>7</v>
      </c>
      <c r="F293" t="s">
        <v>202</v>
      </c>
      <c r="G293" t="s">
        <v>365</v>
      </c>
      <c r="H293">
        <v>1</v>
      </c>
      <c r="I293">
        <v>1</v>
      </c>
      <c r="J293">
        <v>1</v>
      </c>
      <c r="K293">
        <v>1</v>
      </c>
      <c r="N293" t="s">
        <v>356</v>
      </c>
      <c r="P293">
        <v>2</v>
      </c>
      <c r="Q293">
        <v>24</v>
      </c>
      <c r="AB293">
        <v>1003</v>
      </c>
      <c r="AC293">
        <v>1003</v>
      </c>
    </row>
    <row r="294" spans="1:105" x14ac:dyDescent="0.3">
      <c r="A294" t="s">
        <v>353</v>
      </c>
      <c r="B294" t="s">
        <v>366</v>
      </c>
      <c r="C294" t="s">
        <v>355</v>
      </c>
      <c r="D294" t="s">
        <v>367</v>
      </c>
      <c r="E294">
        <v>6</v>
      </c>
      <c r="F294" t="s">
        <v>281</v>
      </c>
      <c r="G294" t="s">
        <v>368</v>
      </c>
      <c r="H294">
        <v>1</v>
      </c>
      <c r="I294">
        <v>1</v>
      </c>
      <c r="J294">
        <v>1</v>
      </c>
      <c r="K294">
        <v>1</v>
      </c>
      <c r="N294" t="s">
        <v>369</v>
      </c>
      <c r="P294">
        <v>26</v>
      </c>
      <c r="Q294">
        <v>312</v>
      </c>
      <c r="R294">
        <v>1007</v>
      </c>
      <c r="S294">
        <v>1007</v>
      </c>
      <c r="AH294">
        <v>1007</v>
      </c>
      <c r="AI294">
        <v>1007</v>
      </c>
      <c r="AJ294">
        <v>1007</v>
      </c>
      <c r="AK294">
        <v>1007</v>
      </c>
      <c r="AL294">
        <v>1007</v>
      </c>
      <c r="AM294">
        <v>1007</v>
      </c>
      <c r="AX294">
        <v>1007</v>
      </c>
      <c r="AY294">
        <v>1007</v>
      </c>
      <c r="AZ294">
        <v>1007</v>
      </c>
      <c r="BA294">
        <v>1007</v>
      </c>
      <c r="BB294">
        <v>1007</v>
      </c>
      <c r="BC294">
        <v>1007</v>
      </c>
      <c r="BN294">
        <v>1007</v>
      </c>
      <c r="BO294">
        <v>1007</v>
      </c>
      <c r="BP294">
        <v>1007</v>
      </c>
      <c r="BQ294">
        <v>1007</v>
      </c>
      <c r="BR294">
        <v>1007</v>
      </c>
      <c r="BS294">
        <v>1007</v>
      </c>
      <c r="CD294">
        <v>1007</v>
      </c>
      <c r="CE294">
        <v>1007</v>
      </c>
      <c r="CF294">
        <v>1007</v>
      </c>
      <c r="CG294">
        <v>1007</v>
      </c>
      <c r="CH294">
        <v>1007</v>
      </c>
      <c r="CI294">
        <v>1007</v>
      </c>
    </row>
    <row r="295" spans="1:105" x14ac:dyDescent="0.3">
      <c r="A295" t="s">
        <v>353</v>
      </c>
      <c r="B295" t="s">
        <v>366</v>
      </c>
      <c r="C295" t="s">
        <v>355</v>
      </c>
      <c r="D295" t="s">
        <v>367</v>
      </c>
      <c r="E295">
        <v>6</v>
      </c>
      <c r="F295" t="s">
        <v>105</v>
      </c>
      <c r="G295" t="s">
        <v>370</v>
      </c>
      <c r="H295">
        <v>1</v>
      </c>
      <c r="I295">
        <v>1</v>
      </c>
      <c r="J295">
        <v>1</v>
      </c>
      <c r="K295">
        <v>1</v>
      </c>
      <c r="N295" t="s">
        <v>371</v>
      </c>
      <c r="P295">
        <v>2</v>
      </c>
      <c r="Q295">
        <v>24</v>
      </c>
      <c r="V295">
        <v>1007</v>
      </c>
      <c r="W295">
        <v>1007</v>
      </c>
    </row>
    <row r="296" spans="1:105" x14ac:dyDescent="0.3">
      <c r="A296" t="s">
        <v>353</v>
      </c>
      <c r="B296" t="s">
        <v>366</v>
      </c>
      <c r="C296" t="s">
        <v>355</v>
      </c>
      <c r="D296" t="s">
        <v>367</v>
      </c>
      <c r="E296">
        <v>6</v>
      </c>
      <c r="F296" t="s">
        <v>116</v>
      </c>
      <c r="G296" t="s">
        <v>358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 t="s">
        <v>112</v>
      </c>
      <c r="P296">
        <v>2</v>
      </c>
      <c r="Q296">
        <v>24</v>
      </c>
      <c r="T296">
        <v>1007</v>
      </c>
      <c r="U296">
        <v>1007</v>
      </c>
    </row>
    <row r="297" spans="1:105" x14ac:dyDescent="0.3">
      <c r="A297" t="s">
        <v>353</v>
      </c>
      <c r="B297" t="s">
        <v>372</v>
      </c>
      <c r="C297" t="s">
        <v>355</v>
      </c>
      <c r="D297" t="s">
        <v>373</v>
      </c>
      <c r="E297">
        <v>5</v>
      </c>
      <c r="F297" t="s">
        <v>249</v>
      </c>
      <c r="G297" t="s">
        <v>374</v>
      </c>
      <c r="H297">
        <v>1</v>
      </c>
      <c r="I297">
        <v>1</v>
      </c>
      <c r="J297">
        <v>1</v>
      </c>
      <c r="K297">
        <v>1</v>
      </c>
      <c r="N297" t="s">
        <v>373</v>
      </c>
      <c r="P297">
        <v>28</v>
      </c>
      <c r="Q297">
        <v>336</v>
      </c>
      <c r="R297">
        <v>1004</v>
      </c>
      <c r="S297">
        <v>1004</v>
      </c>
      <c r="T297">
        <v>1004</v>
      </c>
      <c r="U297">
        <v>1004</v>
      </c>
      <c r="AH297">
        <v>1004</v>
      </c>
      <c r="AI297">
        <v>1004</v>
      </c>
      <c r="AJ297">
        <v>1004</v>
      </c>
      <c r="AK297">
        <v>1004</v>
      </c>
      <c r="AL297">
        <v>1004</v>
      </c>
      <c r="AM297">
        <v>1004</v>
      </c>
      <c r="AX297">
        <v>1004</v>
      </c>
      <c r="AY297">
        <v>1004</v>
      </c>
      <c r="AZ297">
        <v>1004</v>
      </c>
      <c r="BA297">
        <v>1004</v>
      </c>
      <c r="BB297">
        <v>1004</v>
      </c>
      <c r="BC297">
        <v>1004</v>
      </c>
      <c r="BN297">
        <v>1004</v>
      </c>
      <c r="BO297">
        <v>1004</v>
      </c>
      <c r="BP297">
        <v>1004</v>
      </c>
      <c r="BQ297">
        <v>1004</v>
      </c>
      <c r="BR297">
        <v>1004</v>
      </c>
      <c r="BS297">
        <v>1004</v>
      </c>
      <c r="CD297">
        <v>1004</v>
      </c>
      <c r="CE297">
        <v>1004</v>
      </c>
      <c r="CF297">
        <v>1004</v>
      </c>
      <c r="CG297">
        <v>1004</v>
      </c>
      <c r="CH297">
        <v>1004</v>
      </c>
      <c r="CI297">
        <v>1004</v>
      </c>
    </row>
    <row r="298" spans="1:105" x14ac:dyDescent="0.3">
      <c r="A298" t="s">
        <v>353</v>
      </c>
      <c r="B298" t="s">
        <v>372</v>
      </c>
      <c r="C298" t="s">
        <v>355</v>
      </c>
      <c r="D298" t="s">
        <v>373</v>
      </c>
      <c r="E298">
        <v>5</v>
      </c>
      <c r="F298" t="s">
        <v>116</v>
      </c>
      <c r="G298" t="s">
        <v>358</v>
      </c>
      <c r="H298">
        <v>1</v>
      </c>
      <c r="I298">
        <v>1</v>
      </c>
      <c r="J298">
        <v>1</v>
      </c>
      <c r="K298">
        <v>1</v>
      </c>
      <c r="N298" t="s">
        <v>112</v>
      </c>
      <c r="P298">
        <v>2</v>
      </c>
      <c r="Q298">
        <v>24</v>
      </c>
      <c r="V298">
        <v>1004</v>
      </c>
      <c r="W298">
        <v>1004</v>
      </c>
    </row>
    <row r="299" spans="1:105" x14ac:dyDescent="0.3">
      <c r="A299" t="s">
        <v>353</v>
      </c>
      <c r="B299" t="s">
        <v>375</v>
      </c>
      <c r="C299" t="s">
        <v>376</v>
      </c>
      <c r="D299" t="s">
        <v>377</v>
      </c>
      <c r="E299">
        <v>3</v>
      </c>
      <c r="F299" t="s">
        <v>322</v>
      </c>
      <c r="G299" t="s">
        <v>378</v>
      </c>
      <c r="K299">
        <v>1</v>
      </c>
      <c r="N299" t="s">
        <v>377</v>
      </c>
      <c r="P299">
        <v>8</v>
      </c>
      <c r="Q299">
        <v>96</v>
      </c>
      <c r="R299">
        <v>1005</v>
      </c>
      <c r="S299">
        <v>1005</v>
      </c>
      <c r="T299">
        <v>1005</v>
      </c>
      <c r="U299">
        <v>1005</v>
      </c>
      <c r="BN299">
        <v>1005</v>
      </c>
      <c r="BO299">
        <v>1005</v>
      </c>
      <c r="BP299">
        <v>1005</v>
      </c>
      <c r="BQ299">
        <v>1005</v>
      </c>
    </row>
    <row r="300" spans="1:105" x14ac:dyDescent="0.3">
      <c r="A300" t="s">
        <v>353</v>
      </c>
      <c r="B300" t="s">
        <v>375</v>
      </c>
      <c r="C300" t="s">
        <v>376</v>
      </c>
      <c r="D300" t="s">
        <v>377</v>
      </c>
      <c r="E300">
        <v>3</v>
      </c>
      <c r="F300" t="s">
        <v>379</v>
      </c>
      <c r="G300" t="s">
        <v>380</v>
      </c>
      <c r="H300">
        <v>1</v>
      </c>
      <c r="J300">
        <v>1</v>
      </c>
      <c r="K300">
        <v>1</v>
      </c>
      <c r="N300" t="s">
        <v>362</v>
      </c>
      <c r="P300">
        <v>4</v>
      </c>
      <c r="Q300">
        <v>48</v>
      </c>
      <c r="V300">
        <v>1005</v>
      </c>
      <c r="W300">
        <v>1005</v>
      </c>
      <c r="BR300">
        <v>1005</v>
      </c>
      <c r="BS300">
        <v>1005</v>
      </c>
    </row>
    <row r="301" spans="1:105" x14ac:dyDescent="0.3">
      <c r="A301" t="s">
        <v>353</v>
      </c>
      <c r="B301" t="s">
        <v>375</v>
      </c>
      <c r="C301" t="s">
        <v>376</v>
      </c>
      <c r="D301" t="s">
        <v>377</v>
      </c>
      <c r="E301">
        <v>3</v>
      </c>
      <c r="F301" t="s">
        <v>324</v>
      </c>
      <c r="G301" t="s">
        <v>381</v>
      </c>
      <c r="H301">
        <v>1</v>
      </c>
      <c r="J301">
        <v>1</v>
      </c>
      <c r="K301">
        <v>1</v>
      </c>
      <c r="N301" t="s">
        <v>377</v>
      </c>
      <c r="P301">
        <v>6</v>
      </c>
      <c r="Q301">
        <v>72</v>
      </c>
      <c r="AH301">
        <v>1005</v>
      </c>
      <c r="AI301">
        <v>1005</v>
      </c>
      <c r="AJ301">
        <v>1005</v>
      </c>
      <c r="AK301">
        <v>1005</v>
      </c>
      <c r="AL301">
        <v>1005</v>
      </c>
      <c r="AM301">
        <v>1005</v>
      </c>
    </row>
    <row r="302" spans="1:105" x14ac:dyDescent="0.3">
      <c r="A302" t="s">
        <v>353</v>
      </c>
      <c r="B302" t="s">
        <v>375</v>
      </c>
      <c r="C302" t="s">
        <v>376</v>
      </c>
      <c r="D302" t="s">
        <v>377</v>
      </c>
      <c r="E302">
        <v>3</v>
      </c>
      <c r="F302" t="s">
        <v>382</v>
      </c>
      <c r="G302" t="s">
        <v>383</v>
      </c>
      <c r="I302">
        <v>1</v>
      </c>
      <c r="J302">
        <v>1</v>
      </c>
      <c r="N302" t="s">
        <v>377</v>
      </c>
      <c r="P302">
        <v>4</v>
      </c>
      <c r="Q302">
        <v>48</v>
      </c>
      <c r="CD302">
        <v>1005</v>
      </c>
      <c r="CE302">
        <v>1005</v>
      </c>
      <c r="CF302">
        <v>1005</v>
      </c>
      <c r="CG302">
        <v>1005</v>
      </c>
    </row>
    <row r="303" spans="1:105" x14ac:dyDescent="0.3">
      <c r="A303" t="s">
        <v>353</v>
      </c>
      <c r="B303" t="s">
        <v>375</v>
      </c>
      <c r="C303" t="s">
        <v>376</v>
      </c>
      <c r="D303" t="s">
        <v>377</v>
      </c>
      <c r="E303">
        <v>3</v>
      </c>
      <c r="F303" t="s">
        <v>382</v>
      </c>
      <c r="G303" t="s">
        <v>383</v>
      </c>
      <c r="K303">
        <v>1</v>
      </c>
      <c r="N303" t="s">
        <v>362</v>
      </c>
      <c r="P303">
        <v>2</v>
      </c>
      <c r="Q303">
        <v>24</v>
      </c>
      <c r="CH303">
        <v>1005</v>
      </c>
      <c r="CI303">
        <v>1005</v>
      </c>
    </row>
    <row r="304" spans="1:105" x14ac:dyDescent="0.3">
      <c r="A304" t="s">
        <v>353</v>
      </c>
      <c r="B304" t="s">
        <v>375</v>
      </c>
      <c r="C304" t="s">
        <v>376</v>
      </c>
      <c r="D304" t="s">
        <v>377</v>
      </c>
      <c r="E304">
        <v>3</v>
      </c>
      <c r="F304" t="s">
        <v>116</v>
      </c>
      <c r="G304" t="s">
        <v>358</v>
      </c>
      <c r="H304">
        <v>1</v>
      </c>
      <c r="I304">
        <v>1</v>
      </c>
      <c r="J304">
        <v>1</v>
      </c>
      <c r="K304">
        <v>1</v>
      </c>
      <c r="N304" t="s">
        <v>150</v>
      </c>
      <c r="P304">
        <v>2</v>
      </c>
      <c r="Q304">
        <v>24</v>
      </c>
      <c r="AX304">
        <v>1005</v>
      </c>
      <c r="AY304">
        <v>1005</v>
      </c>
    </row>
    <row r="305" spans="1:93" x14ac:dyDescent="0.3">
      <c r="A305" t="s">
        <v>353</v>
      </c>
      <c r="B305" t="s">
        <v>375</v>
      </c>
      <c r="C305" t="s">
        <v>376</v>
      </c>
      <c r="D305" t="s">
        <v>377</v>
      </c>
      <c r="E305">
        <v>3</v>
      </c>
      <c r="F305" t="s">
        <v>174</v>
      </c>
      <c r="G305" t="s">
        <v>384</v>
      </c>
      <c r="H305">
        <v>1</v>
      </c>
      <c r="I305">
        <v>1</v>
      </c>
      <c r="J305">
        <v>1</v>
      </c>
      <c r="K305">
        <v>1</v>
      </c>
      <c r="N305" t="s">
        <v>364</v>
      </c>
      <c r="P305">
        <v>2</v>
      </c>
      <c r="Q305">
        <v>24</v>
      </c>
      <c r="AZ305">
        <v>1005</v>
      </c>
      <c r="BA305">
        <v>1005</v>
      </c>
    </row>
    <row r="306" spans="1:93" x14ac:dyDescent="0.3">
      <c r="A306" t="s">
        <v>353</v>
      </c>
      <c r="B306" t="s">
        <v>375</v>
      </c>
      <c r="C306" t="s">
        <v>376</v>
      </c>
      <c r="D306" t="s">
        <v>377</v>
      </c>
      <c r="E306">
        <v>3</v>
      </c>
      <c r="F306" t="s">
        <v>351</v>
      </c>
      <c r="G306" t="s">
        <v>385</v>
      </c>
      <c r="H306">
        <v>1</v>
      </c>
      <c r="I306">
        <v>1</v>
      </c>
      <c r="J306">
        <v>1</v>
      </c>
      <c r="K306">
        <v>1</v>
      </c>
      <c r="N306" t="s">
        <v>498</v>
      </c>
      <c r="P306">
        <v>2</v>
      </c>
      <c r="Q306">
        <v>24</v>
      </c>
      <c r="BB306">
        <v>1005</v>
      </c>
      <c r="BC306">
        <v>1005</v>
      </c>
    </row>
    <row r="307" spans="1:93" x14ac:dyDescent="0.3">
      <c r="A307" t="s">
        <v>353</v>
      </c>
      <c r="B307" t="s">
        <v>386</v>
      </c>
      <c r="C307" t="s">
        <v>355</v>
      </c>
      <c r="D307" t="s">
        <v>387</v>
      </c>
      <c r="E307">
        <v>2</v>
      </c>
      <c r="F307" t="s">
        <v>274</v>
      </c>
      <c r="G307" t="s">
        <v>388</v>
      </c>
      <c r="H307">
        <v>1</v>
      </c>
      <c r="I307">
        <v>1</v>
      </c>
      <c r="J307">
        <v>1</v>
      </c>
      <c r="K307">
        <v>1</v>
      </c>
      <c r="N307" t="s">
        <v>387</v>
      </c>
      <c r="P307">
        <v>26</v>
      </c>
      <c r="Q307">
        <v>312</v>
      </c>
      <c r="V307">
        <v>1001</v>
      </c>
      <c r="W307">
        <v>1001</v>
      </c>
      <c r="AH307">
        <v>1001</v>
      </c>
      <c r="AI307">
        <v>1001</v>
      </c>
      <c r="AJ307">
        <v>1001</v>
      </c>
      <c r="AK307">
        <v>1001</v>
      </c>
      <c r="AL307">
        <v>1001</v>
      </c>
      <c r="AM307">
        <v>1001</v>
      </c>
      <c r="AX307">
        <v>1001</v>
      </c>
      <c r="AY307">
        <v>1001</v>
      </c>
      <c r="AZ307">
        <v>1001</v>
      </c>
      <c r="BA307">
        <v>1001</v>
      </c>
      <c r="BB307">
        <v>1001</v>
      </c>
      <c r="BC307">
        <v>1001</v>
      </c>
      <c r="BN307">
        <v>1001</v>
      </c>
      <c r="BO307">
        <v>1001</v>
      </c>
      <c r="BP307">
        <v>1001</v>
      </c>
      <c r="BQ307">
        <v>1001</v>
      </c>
      <c r="BR307">
        <v>1001</v>
      </c>
      <c r="BS307">
        <v>1001</v>
      </c>
      <c r="CD307">
        <v>1001</v>
      </c>
      <c r="CE307">
        <v>1001</v>
      </c>
      <c r="CF307">
        <v>1001</v>
      </c>
      <c r="CG307">
        <v>1001</v>
      </c>
      <c r="CH307">
        <v>1001</v>
      </c>
      <c r="CI307">
        <v>1001</v>
      </c>
    </row>
    <row r="308" spans="1:93" x14ac:dyDescent="0.3">
      <c r="A308" t="s">
        <v>353</v>
      </c>
      <c r="B308" t="s">
        <v>386</v>
      </c>
      <c r="C308" t="s">
        <v>355</v>
      </c>
      <c r="D308" t="s">
        <v>387</v>
      </c>
      <c r="E308">
        <v>2</v>
      </c>
      <c r="F308" t="s">
        <v>264</v>
      </c>
      <c r="G308" t="s">
        <v>389</v>
      </c>
      <c r="H308">
        <v>1</v>
      </c>
      <c r="I308">
        <v>1</v>
      </c>
      <c r="J308">
        <v>1</v>
      </c>
      <c r="K308">
        <v>1</v>
      </c>
      <c r="N308" t="s">
        <v>390</v>
      </c>
      <c r="P308">
        <v>2</v>
      </c>
      <c r="Q308">
        <v>24</v>
      </c>
      <c r="T308">
        <v>1001</v>
      </c>
      <c r="U308">
        <v>1001</v>
      </c>
    </row>
    <row r="309" spans="1:93" x14ac:dyDescent="0.3">
      <c r="A309" t="s">
        <v>353</v>
      </c>
      <c r="B309" t="s">
        <v>386</v>
      </c>
      <c r="C309" t="s">
        <v>355</v>
      </c>
      <c r="D309" t="s">
        <v>387</v>
      </c>
      <c r="E309">
        <v>2</v>
      </c>
      <c r="F309" t="s">
        <v>116</v>
      </c>
      <c r="G309" t="s">
        <v>358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 t="s">
        <v>112</v>
      </c>
      <c r="P309">
        <v>2</v>
      </c>
      <c r="Q309">
        <v>24</v>
      </c>
      <c r="R309">
        <v>1001</v>
      </c>
      <c r="S309">
        <v>1001</v>
      </c>
    </row>
    <row r="310" spans="1:93" x14ac:dyDescent="0.3">
      <c r="A310" t="s">
        <v>353</v>
      </c>
      <c r="B310" t="s">
        <v>391</v>
      </c>
      <c r="C310" t="s">
        <v>361</v>
      </c>
      <c r="D310" t="s">
        <v>364</v>
      </c>
      <c r="E310">
        <v>2</v>
      </c>
      <c r="F310" t="s">
        <v>303</v>
      </c>
      <c r="G310" t="s">
        <v>392</v>
      </c>
      <c r="H310">
        <v>1</v>
      </c>
      <c r="N310" t="s">
        <v>362</v>
      </c>
      <c r="P310">
        <v>4</v>
      </c>
      <c r="Q310">
        <v>48</v>
      </c>
      <c r="BD310">
        <v>1005</v>
      </c>
      <c r="BE310">
        <v>1005</v>
      </c>
      <c r="BH310">
        <v>1005</v>
      </c>
      <c r="BI310">
        <v>1005</v>
      </c>
    </row>
    <row r="311" spans="1:93" x14ac:dyDescent="0.3">
      <c r="A311" t="s">
        <v>353</v>
      </c>
      <c r="B311" t="s">
        <v>391</v>
      </c>
      <c r="C311" t="s">
        <v>361</v>
      </c>
      <c r="D311" t="s">
        <v>364</v>
      </c>
      <c r="E311">
        <v>2</v>
      </c>
      <c r="F311" t="s">
        <v>303</v>
      </c>
      <c r="G311" t="s">
        <v>392</v>
      </c>
      <c r="I311">
        <v>1</v>
      </c>
      <c r="N311" t="s">
        <v>364</v>
      </c>
      <c r="P311">
        <v>18</v>
      </c>
      <c r="Q311">
        <v>216</v>
      </c>
      <c r="AN311">
        <v>1005</v>
      </c>
      <c r="AO311">
        <v>1005</v>
      </c>
      <c r="AP311">
        <v>1005</v>
      </c>
      <c r="AQ311">
        <v>1005</v>
      </c>
      <c r="AR311">
        <v>1005</v>
      </c>
      <c r="AS311">
        <v>1005</v>
      </c>
      <c r="BT311">
        <v>1005</v>
      </c>
      <c r="BU311">
        <v>1005</v>
      </c>
      <c r="BV311">
        <v>1005</v>
      </c>
      <c r="BW311">
        <v>1005</v>
      </c>
      <c r="BX311">
        <v>1005</v>
      </c>
      <c r="BY311">
        <v>1005</v>
      </c>
      <c r="CJ311">
        <v>1005</v>
      </c>
      <c r="CK311">
        <v>1005</v>
      </c>
      <c r="CL311">
        <v>1005</v>
      </c>
      <c r="CM311">
        <v>1005</v>
      </c>
      <c r="CN311">
        <v>1005</v>
      </c>
      <c r="CO311">
        <v>1005</v>
      </c>
    </row>
    <row r="312" spans="1:93" x14ac:dyDescent="0.3">
      <c r="A312" t="s">
        <v>353</v>
      </c>
      <c r="B312" t="s">
        <v>391</v>
      </c>
      <c r="C312" t="s">
        <v>361</v>
      </c>
      <c r="D312" t="s">
        <v>364</v>
      </c>
      <c r="E312">
        <v>2</v>
      </c>
      <c r="F312" t="s">
        <v>116</v>
      </c>
      <c r="G312" t="s">
        <v>358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 t="s">
        <v>122</v>
      </c>
      <c r="P312">
        <v>2</v>
      </c>
      <c r="Q312">
        <v>24</v>
      </c>
      <c r="BF312">
        <v>1005</v>
      </c>
      <c r="BG312">
        <v>1005</v>
      </c>
    </row>
    <row r="313" spans="1:93" x14ac:dyDescent="0.3">
      <c r="A313" t="s">
        <v>353</v>
      </c>
      <c r="B313" t="s">
        <v>391</v>
      </c>
      <c r="C313" t="s">
        <v>361</v>
      </c>
      <c r="D313" t="s">
        <v>364</v>
      </c>
      <c r="E313">
        <v>2</v>
      </c>
      <c r="F313" t="s">
        <v>267</v>
      </c>
      <c r="G313" t="s">
        <v>393</v>
      </c>
      <c r="H313">
        <v>1</v>
      </c>
      <c r="I313">
        <v>1</v>
      </c>
      <c r="J313">
        <v>1</v>
      </c>
      <c r="K313">
        <v>1</v>
      </c>
      <c r="N313" t="s">
        <v>129</v>
      </c>
      <c r="P313">
        <v>2</v>
      </c>
      <c r="Q313">
        <v>24</v>
      </c>
      <c r="X313">
        <v>1005</v>
      </c>
      <c r="Y313">
        <v>1005</v>
      </c>
    </row>
    <row r="314" spans="1:93" x14ac:dyDescent="0.3">
      <c r="A314" t="s">
        <v>353</v>
      </c>
      <c r="B314" t="s">
        <v>391</v>
      </c>
      <c r="C314" t="s">
        <v>361</v>
      </c>
      <c r="D314" t="s">
        <v>364</v>
      </c>
      <c r="E314">
        <v>2</v>
      </c>
      <c r="F314" t="s">
        <v>189</v>
      </c>
      <c r="G314" t="s">
        <v>394</v>
      </c>
      <c r="H314">
        <v>1</v>
      </c>
      <c r="I314">
        <v>1</v>
      </c>
      <c r="J314">
        <v>1</v>
      </c>
      <c r="K314">
        <v>1</v>
      </c>
      <c r="N314" t="s">
        <v>109</v>
      </c>
      <c r="P314">
        <v>2</v>
      </c>
      <c r="Q314">
        <v>24</v>
      </c>
      <c r="Z314">
        <v>1005</v>
      </c>
      <c r="AA314">
        <v>1005</v>
      </c>
    </row>
    <row r="315" spans="1:93" x14ac:dyDescent="0.3">
      <c r="A315" t="s">
        <v>353</v>
      </c>
      <c r="B315" t="s">
        <v>391</v>
      </c>
      <c r="C315" t="s">
        <v>361</v>
      </c>
      <c r="D315" t="s">
        <v>364</v>
      </c>
      <c r="E315">
        <v>2</v>
      </c>
      <c r="F315" t="s">
        <v>105</v>
      </c>
      <c r="G315" t="s">
        <v>370</v>
      </c>
      <c r="H315">
        <v>1</v>
      </c>
      <c r="I315">
        <v>1</v>
      </c>
      <c r="J315">
        <v>1</v>
      </c>
      <c r="K315">
        <v>1</v>
      </c>
      <c r="N315" t="s">
        <v>371</v>
      </c>
      <c r="P315">
        <v>2</v>
      </c>
      <c r="Q315">
        <v>24</v>
      </c>
      <c r="AB315">
        <v>1005</v>
      </c>
      <c r="AC315">
        <v>1005</v>
      </c>
    </row>
    <row r="316" spans="1:93" x14ac:dyDescent="0.3">
      <c r="A316" t="s">
        <v>353</v>
      </c>
      <c r="B316" t="s">
        <v>484</v>
      </c>
      <c r="C316" t="s">
        <v>395</v>
      </c>
      <c r="D316" t="s">
        <v>396</v>
      </c>
      <c r="E316">
        <v>1</v>
      </c>
      <c r="F316" t="s">
        <v>211</v>
      </c>
      <c r="G316" t="s">
        <v>397</v>
      </c>
      <c r="H316">
        <v>1</v>
      </c>
      <c r="I316">
        <v>1</v>
      </c>
      <c r="J316">
        <v>1</v>
      </c>
      <c r="N316" t="s">
        <v>396</v>
      </c>
      <c r="P316">
        <v>4</v>
      </c>
      <c r="Q316">
        <v>48</v>
      </c>
      <c r="X316">
        <v>1007</v>
      </c>
      <c r="Y316">
        <v>1007</v>
      </c>
      <c r="AB316">
        <v>1007</v>
      </c>
      <c r="AC316">
        <v>1007</v>
      </c>
    </row>
    <row r="317" spans="1:93" x14ac:dyDescent="0.3">
      <c r="A317" t="s">
        <v>353</v>
      </c>
      <c r="B317" t="s">
        <v>484</v>
      </c>
      <c r="C317" t="s">
        <v>395</v>
      </c>
      <c r="D317" t="s">
        <v>396</v>
      </c>
      <c r="E317">
        <v>1</v>
      </c>
      <c r="F317" t="s">
        <v>257</v>
      </c>
      <c r="G317" t="s">
        <v>398</v>
      </c>
      <c r="H317">
        <v>1</v>
      </c>
      <c r="I317">
        <v>1</v>
      </c>
      <c r="J317">
        <v>1</v>
      </c>
      <c r="K317">
        <v>1</v>
      </c>
      <c r="N317" t="s">
        <v>396</v>
      </c>
      <c r="P317">
        <v>20</v>
      </c>
      <c r="Q317">
        <v>240</v>
      </c>
      <c r="AN317">
        <v>1007</v>
      </c>
      <c r="AO317">
        <v>1007</v>
      </c>
      <c r="AP317">
        <v>1007</v>
      </c>
      <c r="AQ317">
        <v>1007</v>
      </c>
      <c r="AR317">
        <v>1007</v>
      </c>
      <c r="AS317">
        <v>1007</v>
      </c>
      <c r="BD317">
        <v>1007</v>
      </c>
      <c r="BE317">
        <v>1007</v>
      </c>
      <c r="BH317">
        <v>1007</v>
      </c>
      <c r="BI317">
        <v>1007</v>
      </c>
      <c r="BT317">
        <v>1007</v>
      </c>
      <c r="BU317">
        <v>1007</v>
      </c>
      <c r="BV317">
        <v>1007</v>
      </c>
      <c r="BW317">
        <v>1007</v>
      </c>
      <c r="BX317">
        <v>1007</v>
      </c>
      <c r="BY317">
        <v>1007</v>
      </c>
      <c r="CL317">
        <v>1007</v>
      </c>
      <c r="CM317">
        <v>1007</v>
      </c>
      <c r="CN317">
        <v>1007</v>
      </c>
      <c r="CO317">
        <v>1007</v>
      </c>
    </row>
    <row r="318" spans="1:93" x14ac:dyDescent="0.3">
      <c r="A318" t="s">
        <v>353</v>
      </c>
      <c r="B318" t="s">
        <v>484</v>
      </c>
      <c r="C318" t="s">
        <v>395</v>
      </c>
      <c r="D318" t="s">
        <v>396</v>
      </c>
      <c r="E318">
        <v>1</v>
      </c>
      <c r="F318" t="s">
        <v>116</v>
      </c>
      <c r="G318" t="s">
        <v>358</v>
      </c>
      <c r="H318">
        <v>1</v>
      </c>
      <c r="I318">
        <v>1</v>
      </c>
      <c r="J318">
        <v>1</v>
      </c>
      <c r="K318">
        <v>1</v>
      </c>
      <c r="N318" t="s">
        <v>150</v>
      </c>
      <c r="P318">
        <v>2</v>
      </c>
      <c r="Q318">
        <v>24</v>
      </c>
      <c r="Z318">
        <v>1007</v>
      </c>
      <c r="AA318">
        <v>1007</v>
      </c>
    </row>
    <row r="319" spans="1:93" x14ac:dyDescent="0.3">
      <c r="A319" t="s">
        <v>353</v>
      </c>
      <c r="B319" t="s">
        <v>484</v>
      </c>
      <c r="C319" t="s">
        <v>395</v>
      </c>
      <c r="D319" t="s">
        <v>396</v>
      </c>
      <c r="E319">
        <v>1</v>
      </c>
      <c r="F319" t="s">
        <v>174</v>
      </c>
      <c r="G319" t="s">
        <v>384</v>
      </c>
      <c r="H319">
        <v>1</v>
      </c>
      <c r="I319">
        <v>1</v>
      </c>
      <c r="J319">
        <v>1</v>
      </c>
      <c r="K319">
        <v>1</v>
      </c>
      <c r="N319" t="s">
        <v>396</v>
      </c>
      <c r="P319">
        <v>2</v>
      </c>
      <c r="Q319">
        <v>24</v>
      </c>
      <c r="BF319">
        <v>1007</v>
      </c>
      <c r="BG319">
        <v>1007</v>
      </c>
    </row>
    <row r="320" spans="1:93" x14ac:dyDescent="0.3">
      <c r="A320" t="s">
        <v>353</v>
      </c>
      <c r="B320" t="s">
        <v>484</v>
      </c>
      <c r="C320" t="s">
        <v>395</v>
      </c>
      <c r="D320" t="s">
        <v>396</v>
      </c>
      <c r="E320">
        <v>1</v>
      </c>
      <c r="F320" t="s">
        <v>264</v>
      </c>
      <c r="G320" t="s">
        <v>389</v>
      </c>
      <c r="H320">
        <v>1</v>
      </c>
      <c r="I320">
        <v>1</v>
      </c>
      <c r="J320">
        <v>1</v>
      </c>
      <c r="K320">
        <v>1</v>
      </c>
      <c r="N320" t="s">
        <v>390</v>
      </c>
      <c r="P320">
        <v>2</v>
      </c>
      <c r="Q320">
        <v>24</v>
      </c>
      <c r="CJ320">
        <v>1007</v>
      </c>
      <c r="CK320">
        <v>1007</v>
      </c>
    </row>
    <row r="321" spans="1:93" x14ac:dyDescent="0.3">
      <c r="A321" t="s">
        <v>353</v>
      </c>
      <c r="B321" t="s">
        <v>399</v>
      </c>
      <c r="C321" t="s">
        <v>400</v>
      </c>
      <c r="D321" t="s">
        <v>401</v>
      </c>
      <c r="E321">
        <v>1</v>
      </c>
      <c r="F321" t="s">
        <v>211</v>
      </c>
      <c r="G321" t="s">
        <v>397</v>
      </c>
      <c r="H321">
        <v>1</v>
      </c>
      <c r="I321">
        <v>1</v>
      </c>
      <c r="J321">
        <v>1</v>
      </c>
      <c r="N321" t="s">
        <v>401</v>
      </c>
      <c r="P321">
        <v>4</v>
      </c>
      <c r="Q321">
        <v>48</v>
      </c>
      <c r="X321">
        <v>1001</v>
      </c>
      <c r="Y321">
        <v>1001</v>
      </c>
      <c r="Z321">
        <v>1001</v>
      </c>
      <c r="AA321">
        <v>1001</v>
      </c>
    </row>
    <row r="322" spans="1:93" x14ac:dyDescent="0.3">
      <c r="A322" t="s">
        <v>353</v>
      </c>
      <c r="B322" t="s">
        <v>399</v>
      </c>
      <c r="C322" t="s">
        <v>400</v>
      </c>
      <c r="D322" t="s">
        <v>401</v>
      </c>
      <c r="E322">
        <v>1</v>
      </c>
      <c r="F322" t="s">
        <v>228</v>
      </c>
      <c r="G322" t="s">
        <v>402</v>
      </c>
      <c r="H322">
        <v>1</v>
      </c>
      <c r="I322">
        <v>1</v>
      </c>
      <c r="J322">
        <v>1</v>
      </c>
      <c r="K322">
        <v>1</v>
      </c>
      <c r="N322" t="s">
        <v>401</v>
      </c>
      <c r="P322">
        <v>22</v>
      </c>
      <c r="Q322">
        <v>264</v>
      </c>
      <c r="AP322">
        <v>1001</v>
      </c>
      <c r="AQ322">
        <v>1001</v>
      </c>
      <c r="AR322">
        <v>1001</v>
      </c>
      <c r="AS322">
        <v>1001</v>
      </c>
      <c r="BD322">
        <v>1001</v>
      </c>
      <c r="BE322">
        <v>1001</v>
      </c>
      <c r="BF322">
        <v>1001</v>
      </c>
      <c r="BG322">
        <v>1001</v>
      </c>
      <c r="BH322">
        <v>1001</v>
      </c>
      <c r="BI322">
        <v>1001</v>
      </c>
      <c r="BT322">
        <v>1001</v>
      </c>
      <c r="BU322">
        <v>1001</v>
      </c>
      <c r="BV322">
        <v>1001</v>
      </c>
      <c r="BW322">
        <v>1001</v>
      </c>
      <c r="BX322">
        <v>1001</v>
      </c>
      <c r="BY322">
        <v>1001</v>
      </c>
      <c r="CJ322">
        <v>1001</v>
      </c>
      <c r="CK322">
        <v>1001</v>
      </c>
      <c r="CL322">
        <v>1001</v>
      </c>
      <c r="CM322">
        <v>1001</v>
      </c>
      <c r="CN322">
        <v>1001</v>
      </c>
      <c r="CO322">
        <v>1001</v>
      </c>
    </row>
    <row r="323" spans="1:93" x14ac:dyDescent="0.3">
      <c r="A323" t="s">
        <v>353</v>
      </c>
      <c r="B323" t="s">
        <v>399</v>
      </c>
      <c r="C323" t="s">
        <v>400</v>
      </c>
      <c r="D323" t="s">
        <v>401</v>
      </c>
      <c r="E323">
        <v>1</v>
      </c>
      <c r="F323" t="s">
        <v>116</v>
      </c>
      <c r="G323" t="s">
        <v>358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 t="s">
        <v>150</v>
      </c>
      <c r="P323">
        <v>2</v>
      </c>
      <c r="Q323">
        <v>24</v>
      </c>
      <c r="AN323">
        <v>1001</v>
      </c>
      <c r="AO323">
        <v>1001</v>
      </c>
    </row>
    <row r="324" spans="1:93" x14ac:dyDescent="0.3">
      <c r="A324" t="s">
        <v>353</v>
      </c>
      <c r="B324" t="s">
        <v>399</v>
      </c>
      <c r="C324" t="s">
        <v>400</v>
      </c>
      <c r="D324" t="s">
        <v>401</v>
      </c>
      <c r="E324">
        <v>1</v>
      </c>
      <c r="F324" t="s">
        <v>102</v>
      </c>
      <c r="G324" t="s">
        <v>359</v>
      </c>
      <c r="H324">
        <v>1</v>
      </c>
      <c r="I324">
        <v>1</v>
      </c>
      <c r="J324">
        <v>1</v>
      </c>
      <c r="K324">
        <v>1</v>
      </c>
      <c r="N324" t="s">
        <v>510</v>
      </c>
      <c r="P324">
        <v>2</v>
      </c>
      <c r="Q324">
        <v>24</v>
      </c>
      <c r="AB324">
        <v>1001</v>
      </c>
      <c r="AC324">
        <v>1001</v>
      </c>
    </row>
    <row r="325" spans="1:93" x14ac:dyDescent="0.3">
      <c r="A325" t="s">
        <v>403</v>
      </c>
      <c r="B325" t="s">
        <v>404</v>
      </c>
      <c r="C325" t="s">
        <v>405</v>
      </c>
      <c r="D325" t="s">
        <v>406</v>
      </c>
      <c r="E325">
        <v>3</v>
      </c>
      <c r="F325" t="s">
        <v>107</v>
      </c>
      <c r="G325" t="s">
        <v>407</v>
      </c>
      <c r="J325">
        <v>3</v>
      </c>
      <c r="N325" t="s">
        <v>408</v>
      </c>
      <c r="P325">
        <v>8</v>
      </c>
      <c r="Q325">
        <v>96</v>
      </c>
      <c r="R325">
        <v>0</v>
      </c>
      <c r="S325">
        <v>0</v>
      </c>
      <c r="AH325">
        <v>0</v>
      </c>
      <c r="AI325">
        <v>0</v>
      </c>
      <c r="AX325">
        <v>0</v>
      </c>
      <c r="AY325">
        <v>0</v>
      </c>
      <c r="BN325">
        <v>0</v>
      </c>
      <c r="BO325">
        <v>0</v>
      </c>
    </row>
    <row r="326" spans="1:93" x14ac:dyDescent="0.3">
      <c r="A326" t="s">
        <v>403</v>
      </c>
      <c r="B326" t="s">
        <v>404</v>
      </c>
      <c r="C326" t="s">
        <v>405</v>
      </c>
      <c r="D326" t="s">
        <v>406</v>
      </c>
      <c r="E326">
        <v>3</v>
      </c>
      <c r="F326" t="s">
        <v>127</v>
      </c>
      <c r="G326" t="s">
        <v>409</v>
      </c>
      <c r="J326">
        <v>3</v>
      </c>
      <c r="N326" t="s">
        <v>408</v>
      </c>
      <c r="P326">
        <v>4</v>
      </c>
      <c r="Q326">
        <v>48</v>
      </c>
      <c r="T326">
        <v>0</v>
      </c>
      <c r="AJ326">
        <v>0</v>
      </c>
      <c r="AZ326">
        <v>0</v>
      </c>
      <c r="BP326">
        <v>0</v>
      </c>
    </row>
    <row r="327" spans="1:93" x14ac:dyDescent="0.3">
      <c r="A327" t="s">
        <v>403</v>
      </c>
      <c r="B327" t="s">
        <v>404</v>
      </c>
      <c r="C327" t="s">
        <v>405</v>
      </c>
      <c r="D327" t="s">
        <v>406</v>
      </c>
      <c r="E327">
        <v>4</v>
      </c>
      <c r="F327" t="s">
        <v>246</v>
      </c>
      <c r="G327" t="s">
        <v>410</v>
      </c>
      <c r="H327">
        <v>3</v>
      </c>
      <c r="I327">
        <v>3</v>
      </c>
      <c r="J327">
        <v>3</v>
      </c>
      <c r="K327">
        <v>3</v>
      </c>
      <c r="N327" t="s">
        <v>408</v>
      </c>
      <c r="P327">
        <v>4</v>
      </c>
      <c r="Q327">
        <v>48</v>
      </c>
      <c r="U327">
        <v>0</v>
      </c>
      <c r="AK327">
        <v>0</v>
      </c>
      <c r="BA327">
        <v>0</v>
      </c>
      <c r="BQ327">
        <v>0</v>
      </c>
    </row>
    <row r="328" spans="1:93" x14ac:dyDescent="0.3">
      <c r="A328" t="s">
        <v>403</v>
      </c>
      <c r="B328" t="s">
        <v>404</v>
      </c>
      <c r="C328" t="s">
        <v>405</v>
      </c>
      <c r="D328" t="s">
        <v>406</v>
      </c>
      <c r="E328">
        <v>3</v>
      </c>
      <c r="F328" t="s">
        <v>259</v>
      </c>
      <c r="G328" t="s">
        <v>411</v>
      </c>
      <c r="K328">
        <v>3</v>
      </c>
      <c r="N328" t="s">
        <v>412</v>
      </c>
      <c r="P328">
        <v>6</v>
      </c>
      <c r="Q328">
        <v>72</v>
      </c>
      <c r="V328">
        <v>0</v>
      </c>
      <c r="W328">
        <v>0</v>
      </c>
      <c r="AL328">
        <v>0</v>
      </c>
      <c r="AM328">
        <v>0</v>
      </c>
      <c r="BB328">
        <v>0</v>
      </c>
      <c r="BC328">
        <v>0</v>
      </c>
    </row>
    <row r="329" spans="1:93" x14ac:dyDescent="0.3">
      <c r="A329" t="s">
        <v>403</v>
      </c>
      <c r="B329" t="s">
        <v>404</v>
      </c>
      <c r="C329" t="s">
        <v>405</v>
      </c>
      <c r="D329" t="s">
        <v>406</v>
      </c>
      <c r="E329">
        <v>3</v>
      </c>
      <c r="F329" t="s">
        <v>281</v>
      </c>
      <c r="G329" t="s">
        <v>252</v>
      </c>
      <c r="H329">
        <v>3</v>
      </c>
      <c r="I329">
        <v>3</v>
      </c>
      <c r="J329">
        <v>3</v>
      </c>
      <c r="K329">
        <v>3</v>
      </c>
      <c r="N329" t="s">
        <v>109</v>
      </c>
      <c r="P329">
        <v>2</v>
      </c>
      <c r="Q329">
        <v>24</v>
      </c>
      <c r="BR329">
        <v>0</v>
      </c>
      <c r="BS329">
        <v>0</v>
      </c>
    </row>
    <row r="330" spans="1:93" x14ac:dyDescent="0.3">
      <c r="A330" t="s">
        <v>403</v>
      </c>
      <c r="B330" t="s">
        <v>404</v>
      </c>
      <c r="C330" t="s">
        <v>405</v>
      </c>
      <c r="D330" t="s">
        <v>406</v>
      </c>
      <c r="E330">
        <v>3</v>
      </c>
      <c r="F330" t="s">
        <v>335</v>
      </c>
      <c r="G330" t="s">
        <v>190</v>
      </c>
      <c r="L330">
        <v>3</v>
      </c>
      <c r="M330">
        <v>3</v>
      </c>
      <c r="N330" t="s">
        <v>134</v>
      </c>
      <c r="P330">
        <v>2</v>
      </c>
      <c r="Q330">
        <v>24</v>
      </c>
      <c r="CD330">
        <v>0</v>
      </c>
      <c r="CE330">
        <v>0</v>
      </c>
    </row>
    <row r="331" spans="1:93" x14ac:dyDescent="0.3">
      <c r="A331" t="s">
        <v>403</v>
      </c>
      <c r="B331" t="s">
        <v>404</v>
      </c>
      <c r="C331" t="s">
        <v>405</v>
      </c>
      <c r="D331" t="s">
        <v>406</v>
      </c>
      <c r="E331">
        <v>3</v>
      </c>
      <c r="F331" t="s">
        <v>249</v>
      </c>
      <c r="G331" t="s">
        <v>413</v>
      </c>
      <c r="H331">
        <v>3</v>
      </c>
      <c r="I331">
        <v>3</v>
      </c>
      <c r="J331">
        <v>3</v>
      </c>
      <c r="K331">
        <v>3</v>
      </c>
      <c r="N331" t="s">
        <v>498</v>
      </c>
      <c r="P331">
        <v>2</v>
      </c>
      <c r="Q331">
        <v>24</v>
      </c>
      <c r="CF331">
        <v>0</v>
      </c>
      <c r="CG331">
        <v>0</v>
      </c>
    </row>
    <row r="332" spans="1:93" x14ac:dyDescent="0.3">
      <c r="A332" t="s">
        <v>403</v>
      </c>
      <c r="B332" t="s">
        <v>404</v>
      </c>
      <c r="C332" t="s">
        <v>405</v>
      </c>
      <c r="D332" t="s">
        <v>406</v>
      </c>
      <c r="E332">
        <v>3</v>
      </c>
      <c r="F332" t="s">
        <v>414</v>
      </c>
      <c r="G332" t="s">
        <v>415</v>
      </c>
      <c r="H332">
        <v>3</v>
      </c>
      <c r="I332">
        <v>3</v>
      </c>
      <c r="J332">
        <v>3</v>
      </c>
      <c r="K332">
        <v>3</v>
      </c>
      <c r="N332" t="s">
        <v>129</v>
      </c>
      <c r="P332">
        <v>2</v>
      </c>
      <c r="Q332">
        <v>24</v>
      </c>
      <c r="CH332">
        <v>0</v>
      </c>
      <c r="CI332">
        <v>0</v>
      </c>
    </row>
    <row r="333" spans="1:93" x14ac:dyDescent="0.3">
      <c r="A333" t="s">
        <v>403</v>
      </c>
      <c r="B333" t="s">
        <v>416</v>
      </c>
      <c r="C333" t="s">
        <v>417</v>
      </c>
      <c r="D333" t="s">
        <v>418</v>
      </c>
      <c r="E333">
        <v>2</v>
      </c>
      <c r="F333" t="s">
        <v>211</v>
      </c>
      <c r="G333" t="s">
        <v>419</v>
      </c>
      <c r="I333">
        <v>1</v>
      </c>
      <c r="N333" t="s">
        <v>420</v>
      </c>
      <c r="P333">
        <v>10</v>
      </c>
      <c r="Q333">
        <v>120</v>
      </c>
      <c r="R333">
        <v>403</v>
      </c>
      <c r="S333">
        <v>403</v>
      </c>
      <c r="AH333">
        <v>403</v>
      </c>
      <c r="AI333">
        <v>403</v>
      </c>
      <c r="AX333">
        <v>403</v>
      </c>
      <c r="AY333">
        <v>403</v>
      </c>
      <c r="BN333">
        <v>403</v>
      </c>
      <c r="BO333">
        <v>403</v>
      </c>
      <c r="CD333">
        <v>403</v>
      </c>
      <c r="CE333">
        <v>403</v>
      </c>
    </row>
    <row r="334" spans="1:93" x14ac:dyDescent="0.3">
      <c r="A334" t="s">
        <v>403</v>
      </c>
      <c r="B334" t="s">
        <v>416</v>
      </c>
      <c r="C334" t="s">
        <v>417</v>
      </c>
      <c r="D334" t="s">
        <v>418</v>
      </c>
      <c r="E334">
        <v>2</v>
      </c>
      <c r="F334" t="s">
        <v>264</v>
      </c>
      <c r="G334" t="s">
        <v>421</v>
      </c>
      <c r="I334">
        <v>1</v>
      </c>
      <c r="N334" t="s">
        <v>422</v>
      </c>
      <c r="P334">
        <v>8</v>
      </c>
      <c r="Q334">
        <v>96</v>
      </c>
      <c r="T334">
        <v>403</v>
      </c>
      <c r="U334">
        <v>403</v>
      </c>
      <c r="AJ334">
        <v>403</v>
      </c>
      <c r="AK334">
        <v>403</v>
      </c>
      <c r="BP334">
        <v>403</v>
      </c>
      <c r="BQ334">
        <v>403</v>
      </c>
      <c r="CF334">
        <v>403</v>
      </c>
      <c r="CG334">
        <v>403</v>
      </c>
    </row>
    <row r="335" spans="1:93" x14ac:dyDescent="0.3">
      <c r="A335" t="s">
        <v>403</v>
      </c>
      <c r="B335" t="s">
        <v>416</v>
      </c>
      <c r="C335" t="s">
        <v>417</v>
      </c>
      <c r="D335" t="s">
        <v>418</v>
      </c>
      <c r="E335">
        <v>2</v>
      </c>
      <c r="F335" t="s">
        <v>102</v>
      </c>
      <c r="G335" t="s">
        <v>423</v>
      </c>
      <c r="K335">
        <v>1</v>
      </c>
      <c r="N335" t="s">
        <v>424</v>
      </c>
      <c r="P335">
        <v>4</v>
      </c>
      <c r="Q335">
        <v>48</v>
      </c>
      <c r="V335">
        <v>403</v>
      </c>
      <c r="AL335">
        <v>403</v>
      </c>
      <c r="BB335">
        <v>403</v>
      </c>
      <c r="BR335">
        <v>403</v>
      </c>
    </row>
    <row r="336" spans="1:93" x14ac:dyDescent="0.3">
      <c r="A336" t="s">
        <v>403</v>
      </c>
      <c r="B336" t="s">
        <v>416</v>
      </c>
      <c r="C336" t="s">
        <v>417</v>
      </c>
      <c r="D336" t="s">
        <v>418</v>
      </c>
      <c r="E336">
        <v>2</v>
      </c>
      <c r="F336" t="s">
        <v>351</v>
      </c>
      <c r="G336" t="s">
        <v>425</v>
      </c>
      <c r="K336">
        <v>1</v>
      </c>
      <c r="L336">
        <v>1</v>
      </c>
      <c r="N336" t="s">
        <v>424</v>
      </c>
      <c r="P336">
        <v>4</v>
      </c>
      <c r="Q336">
        <v>48</v>
      </c>
      <c r="W336">
        <v>403</v>
      </c>
      <c r="AM336">
        <v>403</v>
      </c>
      <c r="BC336">
        <v>403</v>
      </c>
      <c r="BS336">
        <v>403</v>
      </c>
    </row>
    <row r="337" spans="1:89" x14ac:dyDescent="0.3">
      <c r="A337" t="s">
        <v>403</v>
      </c>
      <c r="B337" t="s">
        <v>416</v>
      </c>
      <c r="C337" t="s">
        <v>417</v>
      </c>
      <c r="D337" t="s">
        <v>418</v>
      </c>
      <c r="E337">
        <v>2</v>
      </c>
      <c r="F337" t="s">
        <v>169</v>
      </c>
      <c r="G337" t="s">
        <v>426</v>
      </c>
      <c r="H337">
        <v>1</v>
      </c>
      <c r="N337" t="s">
        <v>510</v>
      </c>
      <c r="P337">
        <v>2</v>
      </c>
      <c r="Q337">
        <v>24</v>
      </c>
      <c r="AZ337">
        <v>403</v>
      </c>
      <c r="BA337">
        <v>403</v>
      </c>
    </row>
    <row r="338" spans="1:89" x14ac:dyDescent="0.3">
      <c r="A338" t="s">
        <v>403</v>
      </c>
      <c r="B338" t="s">
        <v>416</v>
      </c>
      <c r="C338" t="s">
        <v>417</v>
      </c>
      <c r="D338" t="s">
        <v>418</v>
      </c>
      <c r="E338">
        <v>2</v>
      </c>
      <c r="F338" t="s">
        <v>119</v>
      </c>
      <c r="G338" t="s">
        <v>427</v>
      </c>
      <c r="J338">
        <v>1</v>
      </c>
      <c r="K338">
        <v>1</v>
      </c>
      <c r="N338" t="s">
        <v>499</v>
      </c>
      <c r="P338">
        <v>2</v>
      </c>
      <c r="Q338">
        <v>24</v>
      </c>
      <c r="CH338">
        <v>403</v>
      </c>
      <c r="CI338">
        <v>403</v>
      </c>
    </row>
    <row r="339" spans="1:89" x14ac:dyDescent="0.3">
      <c r="A339" t="s">
        <v>403</v>
      </c>
      <c r="B339" t="s">
        <v>428</v>
      </c>
      <c r="C339" t="s">
        <v>417</v>
      </c>
      <c r="D339" t="s">
        <v>406</v>
      </c>
      <c r="E339">
        <v>6</v>
      </c>
      <c r="F339" t="s">
        <v>243</v>
      </c>
      <c r="G339" t="s">
        <v>429</v>
      </c>
      <c r="H339">
        <v>1</v>
      </c>
      <c r="I339">
        <v>1</v>
      </c>
      <c r="J339">
        <v>1</v>
      </c>
      <c r="K339">
        <v>1</v>
      </c>
      <c r="N339" t="s">
        <v>412</v>
      </c>
      <c r="P339">
        <v>10</v>
      </c>
      <c r="Q339">
        <v>120</v>
      </c>
      <c r="R339">
        <v>804</v>
      </c>
      <c r="S339">
        <v>804</v>
      </c>
      <c r="AH339">
        <v>804</v>
      </c>
      <c r="AI339">
        <v>804</v>
      </c>
      <c r="AX339">
        <v>804</v>
      </c>
      <c r="AY339">
        <v>804</v>
      </c>
      <c r="BN339">
        <v>804</v>
      </c>
      <c r="BO339">
        <v>804</v>
      </c>
      <c r="CD339">
        <v>804</v>
      </c>
      <c r="CE339">
        <v>804</v>
      </c>
    </row>
    <row r="340" spans="1:89" x14ac:dyDescent="0.3">
      <c r="A340" t="s">
        <v>403</v>
      </c>
      <c r="B340" t="s">
        <v>428</v>
      </c>
      <c r="C340" t="s">
        <v>417</v>
      </c>
      <c r="D340" t="s">
        <v>406</v>
      </c>
      <c r="E340">
        <v>6</v>
      </c>
      <c r="F340" t="s">
        <v>226</v>
      </c>
      <c r="G340" t="s">
        <v>430</v>
      </c>
      <c r="I340">
        <v>1</v>
      </c>
      <c r="J340">
        <v>1</v>
      </c>
      <c r="K340">
        <v>1</v>
      </c>
      <c r="N340" t="s">
        <v>412</v>
      </c>
      <c r="P340">
        <v>8</v>
      </c>
      <c r="Q340">
        <v>96</v>
      </c>
      <c r="T340">
        <v>804</v>
      </c>
      <c r="U340">
        <v>804</v>
      </c>
      <c r="AJ340">
        <v>804</v>
      </c>
      <c r="AK340">
        <v>804</v>
      </c>
      <c r="AZ340">
        <v>804</v>
      </c>
      <c r="BA340">
        <v>804</v>
      </c>
      <c r="BP340">
        <v>804</v>
      </c>
      <c r="BQ340">
        <v>804</v>
      </c>
    </row>
    <row r="341" spans="1:89" x14ac:dyDescent="0.3">
      <c r="A341" t="s">
        <v>403</v>
      </c>
      <c r="B341" t="s">
        <v>428</v>
      </c>
      <c r="C341" t="s">
        <v>417</v>
      </c>
      <c r="D341" t="s">
        <v>406</v>
      </c>
      <c r="E341">
        <v>6</v>
      </c>
      <c r="F341" t="s">
        <v>228</v>
      </c>
      <c r="G341" t="s">
        <v>431</v>
      </c>
      <c r="H341">
        <v>1</v>
      </c>
      <c r="N341" t="s">
        <v>408</v>
      </c>
      <c r="P341">
        <v>10</v>
      </c>
      <c r="Q341">
        <v>120</v>
      </c>
      <c r="V341">
        <v>804</v>
      </c>
      <c r="W341">
        <v>804</v>
      </c>
      <c r="AL341">
        <v>804</v>
      </c>
      <c r="AM341">
        <v>804</v>
      </c>
      <c r="BB341">
        <v>804</v>
      </c>
      <c r="BC341">
        <v>804</v>
      </c>
      <c r="BR341">
        <v>804</v>
      </c>
      <c r="BS341">
        <v>804</v>
      </c>
      <c r="CH341">
        <v>804</v>
      </c>
      <c r="CI341">
        <v>804</v>
      </c>
    </row>
    <row r="342" spans="1:89" x14ac:dyDescent="0.3">
      <c r="A342" t="s">
        <v>403</v>
      </c>
      <c r="B342" t="s">
        <v>428</v>
      </c>
      <c r="C342" t="s">
        <v>417</v>
      </c>
      <c r="D342" t="s">
        <v>406</v>
      </c>
      <c r="E342">
        <v>6</v>
      </c>
      <c r="F342" t="s">
        <v>176</v>
      </c>
      <c r="G342" t="s">
        <v>432</v>
      </c>
      <c r="L342">
        <v>1</v>
      </c>
      <c r="M342">
        <v>1</v>
      </c>
      <c r="N342" t="s">
        <v>134</v>
      </c>
      <c r="P342">
        <v>2</v>
      </c>
      <c r="Q342">
        <v>24</v>
      </c>
      <c r="CF342">
        <v>804</v>
      </c>
      <c r="CG342">
        <v>804</v>
      </c>
    </row>
    <row r="343" spans="1:89" x14ac:dyDescent="0.3">
      <c r="A343" t="s">
        <v>403</v>
      </c>
      <c r="B343" t="s">
        <v>433</v>
      </c>
      <c r="C343" t="s">
        <v>417</v>
      </c>
      <c r="D343" t="s">
        <v>420</v>
      </c>
      <c r="E343">
        <v>5</v>
      </c>
      <c r="F343" t="s">
        <v>205</v>
      </c>
      <c r="G343" t="s">
        <v>434</v>
      </c>
      <c r="K343">
        <v>1</v>
      </c>
      <c r="N343" t="s">
        <v>418</v>
      </c>
      <c r="P343">
        <v>8</v>
      </c>
      <c r="Q343">
        <v>96</v>
      </c>
      <c r="R343">
        <v>410</v>
      </c>
      <c r="S343">
        <v>410</v>
      </c>
      <c r="AX343">
        <v>410</v>
      </c>
      <c r="AY343">
        <v>410</v>
      </c>
      <c r="BN343">
        <v>410</v>
      </c>
      <c r="BO343">
        <v>410</v>
      </c>
      <c r="CD343">
        <v>410</v>
      </c>
      <c r="CE343">
        <v>410</v>
      </c>
    </row>
    <row r="344" spans="1:89" x14ac:dyDescent="0.3">
      <c r="A344" t="s">
        <v>403</v>
      </c>
      <c r="B344" t="s">
        <v>433</v>
      </c>
      <c r="C344" t="s">
        <v>417</v>
      </c>
      <c r="D344" t="s">
        <v>420</v>
      </c>
      <c r="E344">
        <v>5</v>
      </c>
      <c r="F344" t="s">
        <v>303</v>
      </c>
      <c r="G344" t="s">
        <v>435</v>
      </c>
      <c r="H344">
        <v>1</v>
      </c>
      <c r="N344" t="s">
        <v>420</v>
      </c>
      <c r="P344">
        <v>10</v>
      </c>
      <c r="Q344">
        <v>120</v>
      </c>
      <c r="T344">
        <v>410</v>
      </c>
      <c r="U344">
        <v>410</v>
      </c>
      <c r="AJ344">
        <v>410</v>
      </c>
      <c r="AK344">
        <v>410</v>
      </c>
      <c r="AZ344">
        <v>410</v>
      </c>
      <c r="BA344">
        <v>410</v>
      </c>
      <c r="BP344">
        <v>410</v>
      </c>
      <c r="BQ344">
        <v>410</v>
      </c>
      <c r="CF344">
        <v>410</v>
      </c>
      <c r="CG344">
        <v>410</v>
      </c>
    </row>
    <row r="345" spans="1:89" x14ac:dyDescent="0.3">
      <c r="A345" t="s">
        <v>403</v>
      </c>
      <c r="B345" t="s">
        <v>433</v>
      </c>
      <c r="C345" t="s">
        <v>417</v>
      </c>
      <c r="D345" t="s">
        <v>420</v>
      </c>
      <c r="E345">
        <v>5</v>
      </c>
      <c r="F345" t="s">
        <v>138</v>
      </c>
      <c r="G345" t="s">
        <v>436</v>
      </c>
      <c r="H345">
        <v>1</v>
      </c>
      <c r="N345" t="s">
        <v>418</v>
      </c>
      <c r="P345">
        <v>10</v>
      </c>
      <c r="Q345">
        <v>120</v>
      </c>
      <c r="V345">
        <v>410</v>
      </c>
      <c r="W345">
        <v>410</v>
      </c>
      <c r="AL345">
        <v>410</v>
      </c>
      <c r="AM345">
        <v>410</v>
      </c>
      <c r="BB345">
        <v>410</v>
      </c>
      <c r="BC345">
        <v>410</v>
      </c>
      <c r="BR345">
        <v>410</v>
      </c>
      <c r="BS345">
        <v>410</v>
      </c>
      <c r="CH345">
        <v>410</v>
      </c>
      <c r="CI345">
        <v>410</v>
      </c>
    </row>
    <row r="346" spans="1:89" x14ac:dyDescent="0.3">
      <c r="A346" t="s">
        <v>403</v>
      </c>
      <c r="B346" t="s">
        <v>433</v>
      </c>
      <c r="C346" t="s">
        <v>417</v>
      </c>
      <c r="D346" t="s">
        <v>420</v>
      </c>
      <c r="E346">
        <v>5</v>
      </c>
      <c r="F346" t="s">
        <v>176</v>
      </c>
      <c r="G346" t="s">
        <v>432</v>
      </c>
      <c r="L346">
        <v>1</v>
      </c>
      <c r="N346" t="s">
        <v>134</v>
      </c>
      <c r="P346">
        <v>2</v>
      </c>
      <c r="Q346">
        <v>24</v>
      </c>
      <c r="AH346">
        <v>410</v>
      </c>
      <c r="AI346">
        <v>410</v>
      </c>
    </row>
    <row r="347" spans="1:89" x14ac:dyDescent="0.3">
      <c r="A347" t="s">
        <v>403</v>
      </c>
      <c r="B347" t="s">
        <v>437</v>
      </c>
      <c r="C347" t="s">
        <v>417</v>
      </c>
      <c r="D347" t="s">
        <v>408</v>
      </c>
      <c r="E347">
        <v>4</v>
      </c>
      <c r="F347" t="s">
        <v>438</v>
      </c>
      <c r="G347" t="s">
        <v>439</v>
      </c>
      <c r="J347">
        <v>1</v>
      </c>
      <c r="N347" t="s">
        <v>422</v>
      </c>
      <c r="P347">
        <v>10</v>
      </c>
      <c r="Q347">
        <v>120</v>
      </c>
      <c r="R347">
        <v>704</v>
      </c>
      <c r="S347">
        <v>704</v>
      </c>
      <c r="AH347">
        <v>704</v>
      </c>
      <c r="AI347">
        <v>704</v>
      </c>
      <c r="AX347">
        <v>704</v>
      </c>
      <c r="AY347">
        <v>704</v>
      </c>
      <c r="BN347">
        <v>704</v>
      </c>
      <c r="BO347">
        <v>704</v>
      </c>
      <c r="CD347">
        <v>704</v>
      </c>
      <c r="CE347">
        <v>704</v>
      </c>
    </row>
    <row r="348" spans="1:89" x14ac:dyDescent="0.3">
      <c r="A348" t="s">
        <v>403</v>
      </c>
      <c r="B348" t="s">
        <v>437</v>
      </c>
      <c r="C348" t="s">
        <v>417</v>
      </c>
      <c r="D348" t="s">
        <v>408</v>
      </c>
      <c r="E348">
        <v>4</v>
      </c>
      <c r="F348" t="s">
        <v>202</v>
      </c>
      <c r="G348" t="s">
        <v>440</v>
      </c>
      <c r="J348">
        <v>1</v>
      </c>
      <c r="N348" t="s">
        <v>418</v>
      </c>
      <c r="P348">
        <v>8</v>
      </c>
      <c r="Q348">
        <v>96</v>
      </c>
      <c r="T348">
        <v>704</v>
      </c>
      <c r="U348">
        <v>704</v>
      </c>
      <c r="AJ348">
        <v>704</v>
      </c>
      <c r="AK348">
        <v>704</v>
      </c>
      <c r="AZ348">
        <v>704</v>
      </c>
      <c r="BA348">
        <v>704</v>
      </c>
      <c r="BP348">
        <v>704</v>
      </c>
      <c r="BQ348">
        <v>704</v>
      </c>
    </row>
    <row r="349" spans="1:89" x14ac:dyDescent="0.3">
      <c r="A349" t="s">
        <v>403</v>
      </c>
      <c r="B349" t="s">
        <v>437</v>
      </c>
      <c r="C349" t="s">
        <v>417</v>
      </c>
      <c r="D349" t="s">
        <v>408</v>
      </c>
      <c r="E349">
        <v>4</v>
      </c>
      <c r="F349" t="s">
        <v>116</v>
      </c>
      <c r="G349" t="s">
        <v>441</v>
      </c>
      <c r="H349">
        <v>1</v>
      </c>
      <c r="N349" t="s">
        <v>442</v>
      </c>
      <c r="P349">
        <v>8</v>
      </c>
      <c r="Q349">
        <v>96</v>
      </c>
      <c r="V349">
        <v>704</v>
      </c>
      <c r="W349">
        <v>704</v>
      </c>
      <c r="AL349">
        <v>704</v>
      </c>
      <c r="AM349">
        <v>704</v>
      </c>
      <c r="BB349">
        <v>704</v>
      </c>
      <c r="BC349">
        <v>704</v>
      </c>
      <c r="BR349">
        <v>704</v>
      </c>
      <c r="BS349">
        <v>704</v>
      </c>
    </row>
    <row r="350" spans="1:89" x14ac:dyDescent="0.3">
      <c r="A350" t="s">
        <v>403</v>
      </c>
      <c r="B350" t="s">
        <v>437</v>
      </c>
      <c r="C350" t="s">
        <v>417</v>
      </c>
      <c r="D350" t="s">
        <v>408</v>
      </c>
      <c r="E350">
        <v>4</v>
      </c>
      <c r="F350" t="s">
        <v>132</v>
      </c>
      <c r="G350" t="s">
        <v>443</v>
      </c>
      <c r="L350">
        <v>1</v>
      </c>
      <c r="N350" t="s">
        <v>109</v>
      </c>
      <c r="P350">
        <v>2</v>
      </c>
      <c r="Q350">
        <v>24</v>
      </c>
      <c r="CF350">
        <v>704</v>
      </c>
      <c r="CG350">
        <v>704</v>
      </c>
    </row>
    <row r="351" spans="1:89" x14ac:dyDescent="0.3">
      <c r="A351" t="s">
        <v>403</v>
      </c>
      <c r="B351" t="s">
        <v>437</v>
      </c>
      <c r="C351" t="s">
        <v>417</v>
      </c>
      <c r="D351" t="s">
        <v>408</v>
      </c>
      <c r="E351">
        <v>4</v>
      </c>
      <c r="F351" t="s">
        <v>176</v>
      </c>
      <c r="G351" t="s">
        <v>432</v>
      </c>
      <c r="L351">
        <v>1</v>
      </c>
      <c r="N351" t="s">
        <v>122</v>
      </c>
      <c r="P351">
        <v>2</v>
      </c>
      <c r="Q351">
        <v>24</v>
      </c>
      <c r="CH351">
        <v>704</v>
      </c>
      <c r="CI351">
        <v>704</v>
      </c>
    </row>
    <row r="352" spans="1:89" x14ac:dyDescent="0.3">
      <c r="A352" t="s">
        <v>403</v>
      </c>
      <c r="B352" t="s">
        <v>444</v>
      </c>
      <c r="C352" t="s">
        <v>417</v>
      </c>
      <c r="D352" t="s">
        <v>424</v>
      </c>
      <c r="E352">
        <v>5</v>
      </c>
      <c r="F352" t="s">
        <v>205</v>
      </c>
      <c r="G352" t="s">
        <v>434</v>
      </c>
      <c r="K352">
        <v>1</v>
      </c>
      <c r="N352" t="s">
        <v>408</v>
      </c>
      <c r="P352">
        <v>8</v>
      </c>
      <c r="Q352">
        <v>96</v>
      </c>
      <c r="X352">
        <v>410</v>
      </c>
      <c r="Y352">
        <v>410</v>
      </c>
      <c r="BD352">
        <v>410</v>
      </c>
      <c r="BE352">
        <v>410</v>
      </c>
      <c r="BT352">
        <v>410</v>
      </c>
      <c r="BU352">
        <v>410</v>
      </c>
      <c r="CJ352">
        <v>410</v>
      </c>
      <c r="CK352">
        <v>410</v>
      </c>
    </row>
    <row r="353" spans="1:93" x14ac:dyDescent="0.3">
      <c r="A353" t="s">
        <v>403</v>
      </c>
      <c r="B353" t="s">
        <v>444</v>
      </c>
      <c r="C353" t="s">
        <v>417</v>
      </c>
      <c r="D353" t="s">
        <v>424</v>
      </c>
      <c r="E353">
        <v>5</v>
      </c>
      <c r="F353" t="s">
        <v>303</v>
      </c>
      <c r="G353" t="s">
        <v>435</v>
      </c>
      <c r="H353">
        <v>1</v>
      </c>
      <c r="N353" t="s">
        <v>424</v>
      </c>
      <c r="P353">
        <v>4</v>
      </c>
      <c r="Q353">
        <v>48</v>
      </c>
      <c r="Z353">
        <v>410</v>
      </c>
      <c r="BF353">
        <v>410</v>
      </c>
      <c r="BV353">
        <v>410</v>
      </c>
      <c r="CL353">
        <v>410</v>
      </c>
    </row>
    <row r="354" spans="1:93" x14ac:dyDescent="0.3">
      <c r="A354" t="s">
        <v>403</v>
      </c>
      <c r="B354" t="s">
        <v>444</v>
      </c>
      <c r="C354" t="s">
        <v>417</v>
      </c>
      <c r="D354" t="s">
        <v>424</v>
      </c>
      <c r="E354">
        <v>5</v>
      </c>
      <c r="F354" t="s">
        <v>320</v>
      </c>
      <c r="G354" t="s">
        <v>445</v>
      </c>
      <c r="H354">
        <v>1</v>
      </c>
      <c r="N354" t="s">
        <v>424</v>
      </c>
      <c r="P354">
        <v>4</v>
      </c>
      <c r="Q354">
        <v>48</v>
      </c>
      <c r="AA354">
        <v>410</v>
      </c>
      <c r="BG354">
        <v>410</v>
      </c>
      <c r="BW354">
        <v>410</v>
      </c>
      <c r="CM354">
        <v>410</v>
      </c>
    </row>
    <row r="355" spans="1:93" x14ac:dyDescent="0.3">
      <c r="A355" t="s">
        <v>403</v>
      </c>
      <c r="B355" t="s">
        <v>444</v>
      </c>
      <c r="C355" t="s">
        <v>417</v>
      </c>
      <c r="D355" t="s">
        <v>424</v>
      </c>
      <c r="E355">
        <v>5</v>
      </c>
      <c r="F355" t="s">
        <v>138</v>
      </c>
      <c r="G355" t="s">
        <v>436</v>
      </c>
      <c r="H355">
        <v>1</v>
      </c>
      <c r="N355" t="s">
        <v>446</v>
      </c>
      <c r="P355">
        <v>10</v>
      </c>
      <c r="Q355">
        <v>120</v>
      </c>
      <c r="AB355">
        <v>410</v>
      </c>
      <c r="AC355">
        <v>410</v>
      </c>
      <c r="AR355">
        <v>410</v>
      </c>
      <c r="AS355">
        <v>410</v>
      </c>
      <c r="BH355">
        <v>410</v>
      </c>
      <c r="BI355">
        <v>410</v>
      </c>
      <c r="BX355">
        <v>410</v>
      </c>
      <c r="BY355">
        <v>410</v>
      </c>
      <c r="CN355">
        <v>410</v>
      </c>
      <c r="CO355">
        <v>410</v>
      </c>
    </row>
    <row r="356" spans="1:93" x14ac:dyDescent="0.3">
      <c r="A356" t="s">
        <v>403</v>
      </c>
      <c r="B356" t="s">
        <v>444</v>
      </c>
      <c r="C356" t="s">
        <v>417</v>
      </c>
      <c r="D356" t="s">
        <v>424</v>
      </c>
      <c r="E356">
        <v>5</v>
      </c>
      <c r="F356" t="s">
        <v>176</v>
      </c>
      <c r="G356" t="s">
        <v>432</v>
      </c>
      <c r="L356">
        <v>1</v>
      </c>
      <c r="N356" t="s">
        <v>499</v>
      </c>
      <c r="P356">
        <v>2</v>
      </c>
      <c r="Q356">
        <v>24</v>
      </c>
      <c r="AN356">
        <v>410</v>
      </c>
      <c r="AO356">
        <v>410</v>
      </c>
    </row>
    <row r="357" spans="1:93" x14ac:dyDescent="0.3">
      <c r="A357" t="s">
        <v>403</v>
      </c>
      <c r="B357" t="s">
        <v>444</v>
      </c>
      <c r="C357" t="s">
        <v>417</v>
      </c>
      <c r="D357" t="s">
        <v>424</v>
      </c>
      <c r="E357">
        <v>5</v>
      </c>
      <c r="F357" t="s">
        <v>158</v>
      </c>
      <c r="G357" t="s">
        <v>447</v>
      </c>
      <c r="J357">
        <v>1</v>
      </c>
      <c r="N357" t="s">
        <v>509</v>
      </c>
      <c r="P357">
        <v>2</v>
      </c>
      <c r="Q357">
        <v>24</v>
      </c>
      <c r="AP357">
        <v>410</v>
      </c>
      <c r="AQ357">
        <v>410</v>
      </c>
    </row>
    <row r="358" spans="1:93" x14ac:dyDescent="0.3">
      <c r="A358" t="s">
        <v>403</v>
      </c>
      <c r="B358" t="s">
        <v>448</v>
      </c>
      <c r="C358" t="s">
        <v>417</v>
      </c>
      <c r="D358" t="s">
        <v>446</v>
      </c>
      <c r="E358">
        <v>1</v>
      </c>
      <c r="F358" t="s">
        <v>105</v>
      </c>
      <c r="G358" t="s">
        <v>449</v>
      </c>
      <c r="I358">
        <v>1</v>
      </c>
      <c r="N358" t="s">
        <v>446</v>
      </c>
      <c r="P358">
        <v>10</v>
      </c>
      <c r="Q358">
        <v>120</v>
      </c>
      <c r="X358">
        <v>403</v>
      </c>
      <c r="Y358">
        <v>403</v>
      </c>
      <c r="AN358">
        <v>403</v>
      </c>
      <c r="AO358">
        <v>403</v>
      </c>
      <c r="BD358">
        <v>403</v>
      </c>
      <c r="BE358">
        <v>403</v>
      </c>
      <c r="BT358">
        <v>403</v>
      </c>
      <c r="BU358">
        <v>403</v>
      </c>
      <c r="CJ358">
        <v>403</v>
      </c>
      <c r="CK358">
        <v>403</v>
      </c>
    </row>
    <row r="359" spans="1:93" x14ac:dyDescent="0.3">
      <c r="A359" t="s">
        <v>403</v>
      </c>
      <c r="B359" t="s">
        <v>448</v>
      </c>
      <c r="C359" t="s">
        <v>417</v>
      </c>
      <c r="D359" t="s">
        <v>446</v>
      </c>
      <c r="E359">
        <v>1</v>
      </c>
      <c r="F359" t="s">
        <v>267</v>
      </c>
      <c r="G359" t="s">
        <v>450</v>
      </c>
      <c r="M359">
        <v>1</v>
      </c>
      <c r="N359" t="s">
        <v>422</v>
      </c>
      <c r="P359">
        <v>8</v>
      </c>
      <c r="Q359">
        <v>96</v>
      </c>
      <c r="Z359">
        <v>403</v>
      </c>
      <c r="AA359">
        <v>403</v>
      </c>
      <c r="AP359">
        <v>403</v>
      </c>
      <c r="AQ359">
        <v>403</v>
      </c>
      <c r="BV359">
        <v>403</v>
      </c>
      <c r="BW359">
        <v>403</v>
      </c>
      <c r="CL359">
        <v>403</v>
      </c>
      <c r="CM359">
        <v>403</v>
      </c>
    </row>
    <row r="360" spans="1:93" x14ac:dyDescent="0.3">
      <c r="A360" t="s">
        <v>403</v>
      </c>
      <c r="B360" t="s">
        <v>448</v>
      </c>
      <c r="C360" t="s">
        <v>417</v>
      </c>
      <c r="D360" t="s">
        <v>446</v>
      </c>
      <c r="E360">
        <v>1</v>
      </c>
      <c r="F360" t="s">
        <v>174</v>
      </c>
      <c r="G360" t="s">
        <v>451</v>
      </c>
      <c r="H360">
        <v>1</v>
      </c>
      <c r="I360">
        <v>1</v>
      </c>
      <c r="J360">
        <v>1</v>
      </c>
      <c r="K360">
        <v>1</v>
      </c>
      <c r="N360" t="s">
        <v>424</v>
      </c>
      <c r="P360">
        <v>8</v>
      </c>
      <c r="Q360">
        <v>96</v>
      </c>
      <c r="AB360">
        <v>403</v>
      </c>
      <c r="AC360">
        <v>403</v>
      </c>
      <c r="BH360">
        <v>403</v>
      </c>
      <c r="BI360">
        <v>403</v>
      </c>
      <c r="BX360">
        <v>403</v>
      </c>
      <c r="BY360">
        <v>403</v>
      </c>
      <c r="CN360">
        <v>403</v>
      </c>
      <c r="CO360">
        <v>403</v>
      </c>
    </row>
    <row r="361" spans="1:93" x14ac:dyDescent="0.3">
      <c r="A361" t="s">
        <v>403</v>
      </c>
      <c r="B361" t="s">
        <v>448</v>
      </c>
      <c r="C361" t="s">
        <v>417</v>
      </c>
      <c r="D361" t="s">
        <v>446</v>
      </c>
      <c r="E361">
        <v>1</v>
      </c>
      <c r="F361" t="s">
        <v>119</v>
      </c>
      <c r="G361" t="s">
        <v>427</v>
      </c>
      <c r="H361">
        <v>1</v>
      </c>
      <c r="I361">
        <v>1</v>
      </c>
      <c r="N361" t="s">
        <v>122</v>
      </c>
      <c r="P361">
        <v>2</v>
      </c>
      <c r="Q361">
        <v>24</v>
      </c>
      <c r="AR361">
        <v>403</v>
      </c>
      <c r="AS361">
        <v>403</v>
      </c>
    </row>
    <row r="362" spans="1:93" x14ac:dyDescent="0.3">
      <c r="A362" t="s">
        <v>403</v>
      </c>
      <c r="B362" t="s">
        <v>448</v>
      </c>
      <c r="C362" t="s">
        <v>417</v>
      </c>
      <c r="D362" t="s">
        <v>446</v>
      </c>
      <c r="E362">
        <v>1</v>
      </c>
      <c r="F362" t="s">
        <v>110</v>
      </c>
      <c r="G362" t="s">
        <v>452</v>
      </c>
      <c r="I362">
        <v>1</v>
      </c>
      <c r="N362" t="s">
        <v>453</v>
      </c>
      <c r="P362">
        <v>2</v>
      </c>
      <c r="Q362">
        <v>24</v>
      </c>
      <c r="BF362">
        <v>403</v>
      </c>
      <c r="BG362">
        <v>403</v>
      </c>
    </row>
    <row r="363" spans="1:93" x14ac:dyDescent="0.3">
      <c r="A363" t="s">
        <v>403</v>
      </c>
      <c r="B363" t="s">
        <v>454</v>
      </c>
      <c r="C363" t="s">
        <v>417</v>
      </c>
      <c r="D363" t="s">
        <v>422</v>
      </c>
      <c r="E363">
        <v>4</v>
      </c>
      <c r="F363" t="s">
        <v>438</v>
      </c>
      <c r="G363" t="s">
        <v>439</v>
      </c>
      <c r="J363">
        <v>1</v>
      </c>
      <c r="N363" t="s">
        <v>424</v>
      </c>
      <c r="P363">
        <v>8</v>
      </c>
      <c r="Q363">
        <v>96</v>
      </c>
      <c r="X363">
        <v>804</v>
      </c>
      <c r="Y363">
        <v>804</v>
      </c>
      <c r="BD363">
        <v>804</v>
      </c>
      <c r="BE363">
        <v>804</v>
      </c>
      <c r="BT363">
        <v>804</v>
      </c>
      <c r="BU363">
        <v>804</v>
      </c>
      <c r="CJ363">
        <v>804</v>
      </c>
      <c r="CK363">
        <v>804</v>
      </c>
    </row>
    <row r="364" spans="1:93" x14ac:dyDescent="0.3">
      <c r="A364" t="s">
        <v>403</v>
      </c>
      <c r="B364" t="s">
        <v>454</v>
      </c>
      <c r="C364" t="s">
        <v>417</v>
      </c>
      <c r="D364" t="s">
        <v>422</v>
      </c>
      <c r="E364">
        <v>4</v>
      </c>
      <c r="F364" t="s">
        <v>202</v>
      </c>
      <c r="G364" t="s">
        <v>440</v>
      </c>
      <c r="J364">
        <v>1</v>
      </c>
      <c r="N364" t="s">
        <v>446</v>
      </c>
      <c r="P364">
        <v>10</v>
      </c>
      <c r="Q364">
        <v>120</v>
      </c>
      <c r="Z364">
        <v>804</v>
      </c>
      <c r="AA364">
        <v>804</v>
      </c>
      <c r="AP364">
        <v>804</v>
      </c>
      <c r="AQ364">
        <v>804</v>
      </c>
      <c r="BF364">
        <v>804</v>
      </c>
      <c r="BG364">
        <v>804</v>
      </c>
      <c r="BV364">
        <v>804</v>
      </c>
      <c r="BW364">
        <v>804</v>
      </c>
      <c r="CL364">
        <v>804</v>
      </c>
      <c r="CM364">
        <v>804</v>
      </c>
    </row>
    <row r="365" spans="1:93" x14ac:dyDescent="0.3">
      <c r="A365" t="s">
        <v>403</v>
      </c>
      <c r="B365" t="s">
        <v>454</v>
      </c>
      <c r="C365" t="s">
        <v>417</v>
      </c>
      <c r="D365" t="s">
        <v>422</v>
      </c>
      <c r="E365">
        <v>4</v>
      </c>
      <c r="F365" t="s">
        <v>116</v>
      </c>
      <c r="G365" t="s">
        <v>441</v>
      </c>
      <c r="H365">
        <v>1</v>
      </c>
      <c r="N365" t="s">
        <v>422</v>
      </c>
      <c r="P365">
        <v>8</v>
      </c>
      <c r="Q365">
        <v>96</v>
      </c>
      <c r="AB365">
        <v>804</v>
      </c>
      <c r="AC365">
        <v>804</v>
      </c>
      <c r="AR365">
        <v>804</v>
      </c>
      <c r="AS365">
        <v>804</v>
      </c>
      <c r="BX365">
        <v>804</v>
      </c>
      <c r="BY365">
        <v>804</v>
      </c>
      <c r="CN365">
        <v>804</v>
      </c>
      <c r="CO365">
        <v>804</v>
      </c>
    </row>
    <row r="366" spans="1:93" x14ac:dyDescent="0.3">
      <c r="A366" t="s">
        <v>403</v>
      </c>
      <c r="B366" t="s">
        <v>454</v>
      </c>
      <c r="C366" t="s">
        <v>417</v>
      </c>
      <c r="D366" t="s">
        <v>422</v>
      </c>
      <c r="E366">
        <v>4</v>
      </c>
      <c r="F366" t="s">
        <v>132</v>
      </c>
      <c r="G366" t="s">
        <v>443</v>
      </c>
      <c r="L366">
        <v>1</v>
      </c>
      <c r="N366" t="s">
        <v>109</v>
      </c>
      <c r="P366">
        <v>2</v>
      </c>
      <c r="Q366">
        <v>24</v>
      </c>
      <c r="AN366">
        <v>804</v>
      </c>
      <c r="AO366">
        <v>804</v>
      </c>
    </row>
    <row r="367" spans="1:93" x14ac:dyDescent="0.3">
      <c r="A367" t="s">
        <v>403</v>
      </c>
      <c r="B367" t="s">
        <v>454</v>
      </c>
      <c r="C367" t="s">
        <v>417</v>
      </c>
      <c r="D367" t="s">
        <v>422</v>
      </c>
      <c r="E367">
        <v>4</v>
      </c>
      <c r="F367" t="s">
        <v>176</v>
      </c>
      <c r="G367" t="s">
        <v>432</v>
      </c>
      <c r="K367">
        <v>1</v>
      </c>
      <c r="N367" t="s">
        <v>112</v>
      </c>
      <c r="P367">
        <v>2</v>
      </c>
      <c r="Q367">
        <v>24</v>
      </c>
      <c r="BH367">
        <v>804</v>
      </c>
      <c r="BI367">
        <v>804</v>
      </c>
    </row>
    <row r="368" spans="1:93" x14ac:dyDescent="0.3">
      <c r="A368" t="s">
        <v>403</v>
      </c>
      <c r="B368" t="s">
        <v>455</v>
      </c>
      <c r="C368" t="s">
        <v>417</v>
      </c>
      <c r="D368" t="s">
        <v>420</v>
      </c>
      <c r="E368">
        <v>1</v>
      </c>
      <c r="F368" t="s">
        <v>174</v>
      </c>
      <c r="G368" t="s">
        <v>451</v>
      </c>
      <c r="H368">
        <v>1</v>
      </c>
      <c r="I368">
        <v>1</v>
      </c>
      <c r="J368">
        <v>1</v>
      </c>
      <c r="K368">
        <v>1</v>
      </c>
      <c r="N368" t="s">
        <v>442</v>
      </c>
      <c r="P368">
        <v>8</v>
      </c>
      <c r="Q368">
        <v>96</v>
      </c>
      <c r="R368">
        <v>1003</v>
      </c>
      <c r="S368">
        <v>1003</v>
      </c>
      <c r="AH368">
        <v>1003</v>
      </c>
      <c r="AI368">
        <v>1003</v>
      </c>
      <c r="AX368">
        <v>1003</v>
      </c>
      <c r="AY368">
        <v>1003</v>
      </c>
      <c r="BN368">
        <v>1003</v>
      </c>
      <c r="BO368">
        <v>1003</v>
      </c>
    </row>
    <row r="369" spans="1:105" x14ac:dyDescent="0.3">
      <c r="A369" t="s">
        <v>403</v>
      </c>
      <c r="B369" t="s">
        <v>455</v>
      </c>
      <c r="C369" t="s">
        <v>417</v>
      </c>
      <c r="D369" t="s">
        <v>420</v>
      </c>
      <c r="E369">
        <v>1</v>
      </c>
      <c r="F369" t="s">
        <v>267</v>
      </c>
      <c r="G369" t="s">
        <v>450</v>
      </c>
      <c r="M369">
        <v>1</v>
      </c>
      <c r="N369" t="s">
        <v>442</v>
      </c>
      <c r="P369">
        <v>8</v>
      </c>
      <c r="Q369">
        <v>96</v>
      </c>
      <c r="T369">
        <v>1003</v>
      </c>
      <c r="U369">
        <v>1003</v>
      </c>
      <c r="AJ369">
        <v>1003</v>
      </c>
      <c r="AK369">
        <v>1003</v>
      </c>
      <c r="AZ369">
        <v>1003</v>
      </c>
      <c r="BA369">
        <v>1003</v>
      </c>
      <c r="BP369">
        <v>1003</v>
      </c>
      <c r="BQ369">
        <v>1003</v>
      </c>
    </row>
    <row r="370" spans="1:105" x14ac:dyDescent="0.3">
      <c r="A370" t="s">
        <v>403</v>
      </c>
      <c r="B370" t="s">
        <v>455</v>
      </c>
      <c r="C370" t="s">
        <v>417</v>
      </c>
      <c r="D370" t="s">
        <v>420</v>
      </c>
      <c r="E370">
        <v>1</v>
      </c>
      <c r="F370" t="s">
        <v>105</v>
      </c>
      <c r="G370" t="s">
        <v>449</v>
      </c>
      <c r="I370">
        <v>1</v>
      </c>
      <c r="N370" t="s">
        <v>420</v>
      </c>
      <c r="P370">
        <v>10</v>
      </c>
      <c r="Q370">
        <v>120</v>
      </c>
      <c r="V370">
        <v>1003</v>
      </c>
      <c r="W370">
        <v>1003</v>
      </c>
      <c r="AL370">
        <v>1003</v>
      </c>
      <c r="AM370">
        <v>1003</v>
      </c>
      <c r="BB370">
        <v>1003</v>
      </c>
      <c r="BC370">
        <v>1003</v>
      </c>
      <c r="BR370">
        <v>1003</v>
      </c>
      <c r="BS370">
        <v>1003</v>
      </c>
      <c r="CH370">
        <v>1003</v>
      </c>
      <c r="CI370">
        <v>1003</v>
      </c>
    </row>
    <row r="371" spans="1:105" x14ac:dyDescent="0.3">
      <c r="A371" t="s">
        <v>403</v>
      </c>
      <c r="B371" t="s">
        <v>455</v>
      </c>
      <c r="C371" t="s">
        <v>417</v>
      </c>
      <c r="D371" t="s">
        <v>420</v>
      </c>
      <c r="E371">
        <v>1</v>
      </c>
      <c r="F371" t="s">
        <v>110</v>
      </c>
      <c r="G371" t="s">
        <v>452</v>
      </c>
      <c r="I371">
        <v>1</v>
      </c>
      <c r="N371" t="s">
        <v>453</v>
      </c>
      <c r="P371">
        <v>2</v>
      </c>
      <c r="Q371">
        <v>24</v>
      </c>
      <c r="CD371">
        <v>1003</v>
      </c>
      <c r="CE371">
        <v>1003</v>
      </c>
    </row>
    <row r="372" spans="1:105" x14ac:dyDescent="0.3">
      <c r="A372" t="s">
        <v>403</v>
      </c>
      <c r="B372" t="s">
        <v>455</v>
      </c>
      <c r="C372" t="s">
        <v>417</v>
      </c>
      <c r="D372" t="s">
        <v>420</v>
      </c>
      <c r="E372">
        <v>1</v>
      </c>
      <c r="F372" t="s">
        <v>119</v>
      </c>
      <c r="G372" t="s">
        <v>427</v>
      </c>
      <c r="H372">
        <v>1</v>
      </c>
      <c r="I372">
        <v>1</v>
      </c>
      <c r="N372" t="s">
        <v>122</v>
      </c>
      <c r="P372">
        <v>2</v>
      </c>
      <c r="Q372">
        <v>24</v>
      </c>
      <c r="CF372">
        <v>1003</v>
      </c>
      <c r="CG372">
        <v>1003</v>
      </c>
    </row>
    <row r="373" spans="1:105" x14ac:dyDescent="0.3">
      <c r="A373" t="s">
        <v>403</v>
      </c>
      <c r="B373" t="s">
        <v>456</v>
      </c>
      <c r="C373" t="s">
        <v>417</v>
      </c>
      <c r="D373" t="s">
        <v>418</v>
      </c>
      <c r="E373">
        <v>1</v>
      </c>
      <c r="F373" t="s">
        <v>105</v>
      </c>
      <c r="G373" t="s">
        <v>449</v>
      </c>
      <c r="I373">
        <v>1</v>
      </c>
      <c r="N373" t="s">
        <v>418</v>
      </c>
      <c r="P373">
        <v>10</v>
      </c>
      <c r="Q373">
        <v>96</v>
      </c>
      <c r="X373">
        <v>1004</v>
      </c>
      <c r="Y373">
        <v>1004</v>
      </c>
      <c r="AN373">
        <v>1004</v>
      </c>
      <c r="AO373">
        <v>1004</v>
      </c>
      <c r="BD373">
        <v>1004</v>
      </c>
      <c r="BE373">
        <v>1004</v>
      </c>
      <c r="BT373">
        <v>1004</v>
      </c>
      <c r="BU373">
        <v>1004</v>
      </c>
      <c r="CJ373">
        <v>1004</v>
      </c>
      <c r="CK373">
        <v>1004</v>
      </c>
    </row>
    <row r="374" spans="1:105" x14ac:dyDescent="0.3">
      <c r="A374" t="s">
        <v>403</v>
      </c>
      <c r="B374" t="s">
        <v>456</v>
      </c>
      <c r="C374" t="s">
        <v>417</v>
      </c>
      <c r="D374" t="s">
        <v>418</v>
      </c>
      <c r="E374">
        <v>1</v>
      </c>
      <c r="F374" t="s">
        <v>267</v>
      </c>
      <c r="G374" t="s">
        <v>450</v>
      </c>
      <c r="M374">
        <v>1</v>
      </c>
      <c r="N374" t="s">
        <v>442</v>
      </c>
      <c r="P374">
        <v>8</v>
      </c>
      <c r="Q374">
        <v>96</v>
      </c>
      <c r="Z374">
        <v>1004</v>
      </c>
      <c r="AA374">
        <v>1004</v>
      </c>
      <c r="AP374">
        <v>1004</v>
      </c>
      <c r="AQ374">
        <v>1004</v>
      </c>
      <c r="BF374">
        <v>1004</v>
      </c>
      <c r="BG374">
        <v>1004</v>
      </c>
      <c r="BV374">
        <v>1004</v>
      </c>
      <c r="BW374">
        <v>1004</v>
      </c>
    </row>
    <row r="375" spans="1:105" x14ac:dyDescent="0.3">
      <c r="A375" t="s">
        <v>403</v>
      </c>
      <c r="B375" t="s">
        <v>456</v>
      </c>
      <c r="C375" t="s">
        <v>417</v>
      </c>
      <c r="D375" t="s">
        <v>418</v>
      </c>
      <c r="E375">
        <v>1</v>
      </c>
      <c r="F375" t="s">
        <v>174</v>
      </c>
      <c r="G375" t="s">
        <v>451</v>
      </c>
      <c r="H375">
        <v>1</v>
      </c>
      <c r="I375">
        <v>1</v>
      </c>
      <c r="J375">
        <v>1</v>
      </c>
      <c r="K375">
        <v>1</v>
      </c>
      <c r="N375" t="s">
        <v>442</v>
      </c>
      <c r="P375">
        <v>6</v>
      </c>
      <c r="Q375">
        <v>72</v>
      </c>
      <c r="AR375">
        <v>1004</v>
      </c>
      <c r="AS375">
        <v>1004</v>
      </c>
      <c r="BH375">
        <v>1004</v>
      </c>
      <c r="BI375">
        <v>1004</v>
      </c>
      <c r="BX375">
        <v>1004</v>
      </c>
      <c r="BY375">
        <v>1004</v>
      </c>
    </row>
    <row r="376" spans="1:105" x14ac:dyDescent="0.3">
      <c r="A376" t="s">
        <v>403</v>
      </c>
      <c r="B376" t="s">
        <v>456</v>
      </c>
      <c r="C376" t="s">
        <v>417</v>
      </c>
      <c r="D376" t="s">
        <v>418</v>
      </c>
      <c r="E376">
        <v>1</v>
      </c>
      <c r="F376" t="s">
        <v>110</v>
      </c>
      <c r="G376" t="s">
        <v>452</v>
      </c>
      <c r="J376">
        <v>1</v>
      </c>
      <c r="N376" t="s">
        <v>453</v>
      </c>
      <c r="P376">
        <v>2</v>
      </c>
      <c r="Q376">
        <v>24</v>
      </c>
      <c r="CL376">
        <v>1004</v>
      </c>
      <c r="CM376">
        <v>1004</v>
      </c>
    </row>
    <row r="377" spans="1:105" x14ac:dyDescent="0.3">
      <c r="A377" t="s">
        <v>403</v>
      </c>
      <c r="B377" t="s">
        <v>456</v>
      </c>
      <c r="C377" t="s">
        <v>417</v>
      </c>
      <c r="D377" t="s">
        <v>418</v>
      </c>
      <c r="E377">
        <v>1</v>
      </c>
      <c r="F377" t="s">
        <v>169</v>
      </c>
      <c r="G377" t="s">
        <v>426</v>
      </c>
      <c r="I377">
        <v>1</v>
      </c>
      <c r="N377" t="s">
        <v>510</v>
      </c>
      <c r="P377">
        <v>2</v>
      </c>
      <c r="Q377">
        <v>24</v>
      </c>
      <c r="CL377">
        <v>1004</v>
      </c>
      <c r="CM377">
        <v>1004</v>
      </c>
    </row>
    <row r="378" spans="1:105" x14ac:dyDescent="0.3">
      <c r="A378" t="s">
        <v>403</v>
      </c>
      <c r="B378" t="s">
        <v>456</v>
      </c>
      <c r="C378" t="s">
        <v>417</v>
      </c>
      <c r="D378" t="s">
        <v>418</v>
      </c>
      <c r="E378">
        <v>1</v>
      </c>
      <c r="F378" t="s">
        <v>119</v>
      </c>
      <c r="G378" t="s">
        <v>427</v>
      </c>
      <c r="H378">
        <v>1</v>
      </c>
      <c r="I378">
        <v>1</v>
      </c>
      <c r="N378" t="s">
        <v>499</v>
      </c>
      <c r="P378">
        <v>2</v>
      </c>
      <c r="Q378">
        <v>24</v>
      </c>
      <c r="AB378">
        <v>1004</v>
      </c>
      <c r="AC378">
        <v>1004</v>
      </c>
    </row>
    <row r="379" spans="1:105" x14ac:dyDescent="0.3">
      <c r="R379">
        <f>SUBTOTAL(3,PROGRAMACIONES_PARCIALES[6-7L])</f>
        <v>32</v>
      </c>
      <c r="S379">
        <f>SUBTOTAL(3,PROGRAMACIONES_PARCIALES[7-8L])</f>
        <v>32</v>
      </c>
      <c r="T379">
        <f>SUBTOTAL(3,PROGRAMACIONES_PARCIALES[8-9L])</f>
        <v>32</v>
      </c>
      <c r="U379">
        <f>SUBTOTAL(3,PROGRAMACIONES_PARCIALES[9-10L])</f>
        <v>32</v>
      </c>
      <c r="V379">
        <f>SUBTOTAL(3,PROGRAMACIONES_PARCIALES[10-11L])</f>
        <v>32</v>
      </c>
      <c r="W379">
        <f>SUBTOTAL(3,PROGRAMACIONES_PARCIALES[11-12L])</f>
        <v>32</v>
      </c>
      <c r="X379">
        <f>SUBTOTAL(3,PROGRAMACIONES_PARCIALES[12-13L])</f>
        <v>29</v>
      </c>
      <c r="Y379">
        <f>SUBTOTAL(3,PROGRAMACIONES_PARCIALES[13-14L])</f>
        <v>29</v>
      </c>
      <c r="Z379">
        <f>SUBTOTAL(3,PROGRAMACIONES_PARCIALES[14-15L])</f>
        <v>29</v>
      </c>
      <c r="AA379">
        <f>SUBTOTAL(3,PROGRAMACIONES_PARCIALES[15-16L])</f>
        <v>29</v>
      </c>
      <c r="AB379">
        <f>SUBTOTAL(3,PROGRAMACIONES_PARCIALES[16-17L])</f>
        <v>29</v>
      </c>
      <c r="AC379">
        <f>SUBTOTAL(3,PROGRAMACIONES_PARCIALES[17-18L])</f>
        <v>29</v>
      </c>
      <c r="AD379">
        <f>SUBTOTAL(3,PROGRAMACIONES_PARCIALES[18-19L])</f>
        <v>8</v>
      </c>
      <c r="AE379">
        <f>SUBTOTAL(3,PROGRAMACIONES_PARCIALES[19-20L])</f>
        <v>8</v>
      </c>
      <c r="AF379">
        <f>SUBTOTAL(3,PROGRAMACIONES_PARCIALES[20-21L])</f>
        <v>8</v>
      </c>
      <c r="AG379">
        <f>SUBTOTAL(3,PROGRAMACIONES_PARCIALES[21-22L])</f>
        <v>8</v>
      </c>
      <c r="AH379">
        <f>SUBTOTAL(3,PROGRAMACIONES_PARCIALES[6-7M])</f>
        <v>32</v>
      </c>
      <c r="AI379">
        <f>SUBTOTAL(3,PROGRAMACIONES_PARCIALES[7-8M])</f>
        <v>32</v>
      </c>
      <c r="AJ379">
        <f>SUBTOTAL(3,PROGRAMACIONES_PARCIALES[8-9M])</f>
        <v>32</v>
      </c>
      <c r="AK379">
        <f>SUBTOTAL(3,PROGRAMACIONES_PARCIALES[9-10M])</f>
        <v>32</v>
      </c>
      <c r="AL379">
        <f>SUBTOTAL(3,PROGRAMACIONES_PARCIALES[10-11M])</f>
        <v>32</v>
      </c>
      <c r="AM379">
        <f>SUBTOTAL(3,PROGRAMACIONES_PARCIALES[11-12M])</f>
        <v>32</v>
      </c>
      <c r="AN379">
        <f>SUBTOTAL(3,PROGRAMACIONES_PARCIALES[12-13M])</f>
        <v>30</v>
      </c>
      <c r="AO379">
        <f>SUBTOTAL(3,PROGRAMACIONES_PARCIALES[13-14M])</f>
        <v>30</v>
      </c>
      <c r="AP379">
        <f>SUBTOTAL(3,PROGRAMACIONES_PARCIALES[14-15M])</f>
        <v>30</v>
      </c>
      <c r="AQ379">
        <f>SUBTOTAL(3,PROGRAMACIONES_PARCIALES[15-16M])</f>
        <v>30</v>
      </c>
      <c r="AR379">
        <f>SUBTOTAL(3,PROGRAMACIONES_PARCIALES[16-17M])</f>
        <v>29</v>
      </c>
      <c r="AS379">
        <f>SUBTOTAL(3,PROGRAMACIONES_PARCIALES[17-18M])</f>
        <v>29</v>
      </c>
      <c r="AT379">
        <f>SUBTOTAL(3,PROGRAMACIONES_PARCIALES[18-19M])</f>
        <v>8</v>
      </c>
      <c r="AU379">
        <f>SUBTOTAL(3,PROGRAMACIONES_PARCIALES[19-20M])</f>
        <v>8</v>
      </c>
      <c r="AV379">
        <f>SUBTOTAL(3,PROGRAMACIONES_PARCIALES[20-21M])</f>
        <v>8</v>
      </c>
      <c r="AW379">
        <f>SUBTOTAL(3,PROGRAMACIONES_PARCIALES[21-22M])</f>
        <v>8</v>
      </c>
      <c r="AX379">
        <f>SUBTOTAL(3,PROGRAMACIONES_PARCIALES[6-7MI])</f>
        <v>32</v>
      </c>
      <c r="AY379">
        <f>SUBTOTAL(3,PROGRAMACIONES_PARCIALES[7-8MI])</f>
        <v>32</v>
      </c>
      <c r="AZ379">
        <f>SUBTOTAL(3,PROGRAMACIONES_PARCIALES[8-9MI])</f>
        <v>32</v>
      </c>
      <c r="BA379">
        <f>SUBTOTAL(3,PROGRAMACIONES_PARCIALES[9-10MI])</f>
        <v>32</v>
      </c>
      <c r="BB379">
        <f>SUBTOTAL(3,PROGRAMACIONES_PARCIALES[10-11MI])</f>
        <v>32</v>
      </c>
      <c r="BC379">
        <f>SUBTOTAL(3,PROGRAMACIONES_PARCIALES[11-12MI])</f>
        <v>32</v>
      </c>
      <c r="BD379">
        <f>SUBTOTAL(3,PROGRAMACIONES_PARCIALES[12-13MI])</f>
        <v>29</v>
      </c>
      <c r="BE379">
        <f>SUBTOTAL(3,PROGRAMACIONES_PARCIALES[13-14MI])</f>
        <v>29</v>
      </c>
      <c r="BF379">
        <f>SUBTOTAL(3,PROGRAMACIONES_PARCIALES[14-15MI])</f>
        <v>29</v>
      </c>
      <c r="BG379">
        <f>SUBTOTAL(3,PROGRAMACIONES_PARCIALES[15-16MI])</f>
        <v>29</v>
      </c>
      <c r="BH379">
        <f>SUBTOTAL(3,PROGRAMACIONES_PARCIALES[16-17MI])</f>
        <v>29</v>
      </c>
      <c r="BI379">
        <f>SUBTOTAL(3,PROGRAMACIONES_PARCIALES[17-18MI])</f>
        <v>29</v>
      </c>
      <c r="BJ379">
        <f>SUBTOTAL(3,PROGRAMACIONES_PARCIALES[18-19MI])</f>
        <v>8</v>
      </c>
      <c r="BK379">
        <f>SUBTOTAL(3,PROGRAMACIONES_PARCIALES[19-20MI])</f>
        <v>8</v>
      </c>
      <c r="BL379">
        <f>SUBTOTAL(3,PROGRAMACIONES_PARCIALES[20-21MI])</f>
        <v>8</v>
      </c>
      <c r="BM379">
        <f>SUBTOTAL(3,PROGRAMACIONES_PARCIALES[21-22MI])</f>
        <v>8</v>
      </c>
      <c r="BN379">
        <f>SUBTOTAL(3,PROGRAMACIONES_PARCIALES[6-7J])</f>
        <v>32</v>
      </c>
      <c r="BO379">
        <f>SUBTOTAL(3,PROGRAMACIONES_PARCIALES[7-8J])</f>
        <v>32</v>
      </c>
      <c r="BP379">
        <f>SUBTOTAL(3,PROGRAMACIONES_PARCIALES[8-9J])</f>
        <v>32</v>
      </c>
      <c r="BQ379">
        <f>SUBTOTAL(3,PROGRAMACIONES_PARCIALES[9-10J])</f>
        <v>32</v>
      </c>
      <c r="BR379">
        <f>SUBTOTAL(3,PROGRAMACIONES_PARCIALES[10-11J])</f>
        <v>32</v>
      </c>
      <c r="BS379">
        <f>SUBTOTAL(3,PROGRAMACIONES_PARCIALES[11-12J])</f>
        <v>32</v>
      </c>
      <c r="BT379">
        <f>SUBTOTAL(3,PROGRAMACIONES_PARCIALES[12-13J])</f>
        <v>29</v>
      </c>
      <c r="BU379">
        <f>SUBTOTAL(3,PROGRAMACIONES_PARCIALES[13-14J])</f>
        <v>29</v>
      </c>
      <c r="BV379">
        <f>SUBTOTAL(3,PROGRAMACIONES_PARCIALES[14-15J])</f>
        <v>29</v>
      </c>
      <c r="BW379">
        <f>SUBTOTAL(3,PROGRAMACIONES_PARCIALES[15-16J])</f>
        <v>29</v>
      </c>
      <c r="BX379">
        <f>SUBTOTAL(3,PROGRAMACIONES_PARCIALES[16-17J])</f>
        <v>29</v>
      </c>
      <c r="BY379">
        <f>SUBTOTAL(3,PROGRAMACIONES_PARCIALES[17-18J])</f>
        <v>29</v>
      </c>
      <c r="BZ379">
        <f>SUBTOTAL(3,PROGRAMACIONES_PARCIALES[18-19J])</f>
        <v>8</v>
      </c>
      <c r="CA379">
        <f>SUBTOTAL(3,PROGRAMACIONES_PARCIALES[19-20J])</f>
        <v>8</v>
      </c>
      <c r="CB379">
        <f>SUBTOTAL(3,PROGRAMACIONES_PARCIALES[20-21J])</f>
        <v>8</v>
      </c>
      <c r="CC379">
        <f>SUBTOTAL(3,PROGRAMACIONES_PARCIALES[21-22J])</f>
        <v>8</v>
      </c>
      <c r="CD379">
        <f>SUBTOTAL(3,PROGRAMACIONES_PARCIALES[6-7V])</f>
        <v>32</v>
      </c>
      <c r="CE379">
        <f>SUBTOTAL(3,PROGRAMACIONES_PARCIALES[7-8V])</f>
        <v>32</v>
      </c>
      <c r="CF379">
        <f>SUBTOTAL(3,PROGRAMACIONES_PARCIALES[8-9V])</f>
        <v>32</v>
      </c>
      <c r="CG379">
        <f>SUBTOTAL(3,PROGRAMACIONES_PARCIALES[9-10V])</f>
        <v>32</v>
      </c>
      <c r="CH379">
        <f>SUBTOTAL(3,PROGRAMACIONES_PARCIALES[10-11V])</f>
        <v>32</v>
      </c>
      <c r="CI379">
        <f>SUBTOTAL(3,PROGRAMACIONES_PARCIALES[11-12V])</f>
        <v>32</v>
      </c>
      <c r="CJ379">
        <f>SUBTOTAL(3,PROGRAMACIONES_PARCIALES[12-13V])</f>
        <v>29</v>
      </c>
      <c r="CK379">
        <f>SUBTOTAL(3,PROGRAMACIONES_PARCIALES[13-14V])</f>
        <v>29</v>
      </c>
      <c r="CL379">
        <f>SUBTOTAL(3,PROGRAMACIONES_PARCIALES[14-15V])</f>
        <v>30</v>
      </c>
      <c r="CM379">
        <f>SUBTOTAL(3,PROGRAMACIONES_PARCIALES[15-16V])</f>
        <v>30</v>
      </c>
      <c r="CN379">
        <f>SUBTOTAL(3,PROGRAMACIONES_PARCIALES[16-17V])</f>
        <v>28</v>
      </c>
      <c r="CO379">
        <f>SUBTOTAL(3,PROGRAMACIONES_PARCIALES[17-18V])</f>
        <v>28</v>
      </c>
      <c r="CP379">
        <f>SUBTOTAL(3,PROGRAMACIONES_PARCIALES[18-19V])</f>
        <v>8</v>
      </c>
      <c r="CQ379">
        <f>SUBTOTAL(3,PROGRAMACIONES_PARCIALES[19-20V])</f>
        <v>8</v>
      </c>
      <c r="CR379">
        <f>SUBTOTAL(3,PROGRAMACIONES_PARCIALES[20-21V])</f>
        <v>8</v>
      </c>
      <c r="CS379">
        <f>SUBTOTAL(3,PROGRAMACIONES_PARCIALES[21-22V])</f>
        <v>8</v>
      </c>
      <c r="CU379">
        <f>SUBTOTAL(3,PROGRAMACIONES_PARCIALES[7-8S])</f>
        <v>0</v>
      </c>
      <c r="CV379">
        <f>SUBTOTAL(3,PROGRAMACIONES_PARCIALES[8-9S])</f>
        <v>9</v>
      </c>
      <c r="CW379">
        <f>SUBTOTAL(3,PROGRAMACIONES_PARCIALES[9-10S])</f>
        <v>9</v>
      </c>
      <c r="CX379">
        <f>SUBTOTAL(3,PROGRAMACIONES_PARCIALES[10-11S])</f>
        <v>9</v>
      </c>
      <c r="CY379">
        <f>SUBTOTAL(3,PROGRAMACIONES_PARCIALES[11-12S])</f>
        <v>9</v>
      </c>
      <c r="CZ379">
        <f>SUBTOTAL(3,PROGRAMACIONES_PARCIALES[12-13S])</f>
        <v>9</v>
      </c>
      <c r="DA379">
        <f>SUBTOTAL(3,PROGRAMACIONES_PARCIALES[13-14S])</f>
        <v>9</v>
      </c>
    </row>
  </sheetData>
  <mergeCells count="6">
    <mergeCell ref="CU1:DA1"/>
    <mergeCell ref="R1:AG1"/>
    <mergeCell ref="AH1:AW1"/>
    <mergeCell ref="AX1:BM1"/>
    <mergeCell ref="BN1:CC1"/>
    <mergeCell ref="CD1:CS1"/>
  </mergeCells>
  <phoneticPr fontId="1" type="noConversion"/>
  <conditionalFormatting sqref="H3:M244 H246:M378">
    <cfRule type="iconSet" priority="5">
      <iconSet iconSet="3Symbols2" showValue="0">
        <cfvo type="percent" val="0"/>
        <cfvo type="num" val="0" gte="0"/>
        <cfvo type="num" val="1"/>
      </iconSet>
    </cfRule>
  </conditionalFormatting>
  <conditionalFormatting sqref="H245:M245">
    <cfRule type="iconSet" priority="1">
      <iconSet iconSet="3Symbols2" showValue="0">
        <cfvo type="percent" val="0"/>
        <cfvo type="num" val="0" gte="0"/>
        <cfvo type="num" val="1"/>
      </iconSet>
    </cfRule>
  </conditionalFormatting>
  <conditionalFormatting sqref="R379:DA379">
    <cfRule type="cellIs" dxfId="0" priority="2" operator="greaterThan">
      <formula>1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3F77B-9BBE-473F-9FAC-04F2762F4F61}">
  <dimension ref="A3:E82"/>
  <sheetViews>
    <sheetView workbookViewId="0">
      <selection activeCell="D42" sqref="D42"/>
    </sheetView>
  </sheetViews>
  <sheetFormatPr baseColWidth="10" defaultRowHeight="14.4" x14ac:dyDescent="0.3"/>
  <cols>
    <col min="1" max="1" width="39.44140625" bestFit="1" customWidth="1"/>
    <col min="2" max="2" width="24.44140625" bestFit="1" customWidth="1"/>
    <col min="4" max="4" width="33" bestFit="1" customWidth="1"/>
    <col min="5" max="5" width="25.44140625" bestFit="1" customWidth="1"/>
  </cols>
  <sheetData>
    <row r="3" spans="1:2" x14ac:dyDescent="0.3">
      <c r="A3" s="3" t="s">
        <v>463</v>
      </c>
      <c r="B3" t="s">
        <v>475</v>
      </c>
    </row>
    <row r="4" spans="1:2" x14ac:dyDescent="0.3">
      <c r="A4" s="4" t="s">
        <v>155</v>
      </c>
      <c r="B4">
        <v>20</v>
      </c>
    </row>
    <row r="5" spans="1:2" x14ac:dyDescent="0.3">
      <c r="A5" s="4" t="s">
        <v>196</v>
      </c>
      <c r="B5">
        <v>30</v>
      </c>
    </row>
    <row r="6" spans="1:2" x14ac:dyDescent="0.3">
      <c r="A6" s="4" t="s">
        <v>308</v>
      </c>
      <c r="B6">
        <v>18</v>
      </c>
    </row>
    <row r="7" spans="1:2" x14ac:dyDescent="0.3">
      <c r="A7" s="4" t="s">
        <v>184</v>
      </c>
      <c r="B7">
        <v>24</v>
      </c>
    </row>
    <row r="8" spans="1:2" x14ac:dyDescent="0.3">
      <c r="A8" s="4" t="s">
        <v>420</v>
      </c>
      <c r="B8">
        <v>30</v>
      </c>
    </row>
    <row r="9" spans="1:2" x14ac:dyDescent="0.3">
      <c r="A9" s="4" t="s">
        <v>377</v>
      </c>
      <c r="B9">
        <v>18</v>
      </c>
    </row>
    <row r="10" spans="1:2" x14ac:dyDescent="0.3">
      <c r="A10" s="4" t="s">
        <v>408</v>
      </c>
      <c r="B10">
        <v>34</v>
      </c>
    </row>
    <row r="11" spans="1:2" x14ac:dyDescent="0.3">
      <c r="A11" s="4" t="s">
        <v>104</v>
      </c>
      <c r="B11">
        <v>26</v>
      </c>
    </row>
    <row r="12" spans="1:2" x14ac:dyDescent="0.3">
      <c r="A12" s="4" t="s">
        <v>446</v>
      </c>
      <c r="B12">
        <v>30</v>
      </c>
    </row>
    <row r="13" spans="1:2" x14ac:dyDescent="0.3">
      <c r="A13" s="4" t="s">
        <v>124</v>
      </c>
      <c r="B13">
        <v>28</v>
      </c>
    </row>
    <row r="14" spans="1:2" x14ac:dyDescent="0.3">
      <c r="A14" s="4" t="s">
        <v>464</v>
      </c>
      <c r="B14">
        <v>26</v>
      </c>
    </row>
    <row r="15" spans="1:2" x14ac:dyDescent="0.3">
      <c r="A15" s="4" t="s">
        <v>233</v>
      </c>
      <c r="B15">
        <v>30</v>
      </c>
    </row>
    <row r="16" spans="1:2" x14ac:dyDescent="0.3">
      <c r="A16" s="4" t="s">
        <v>465</v>
      </c>
      <c r="B16">
        <v>18</v>
      </c>
    </row>
    <row r="17" spans="1:5" x14ac:dyDescent="0.3">
      <c r="A17" s="4" t="s">
        <v>121</v>
      </c>
      <c r="B17">
        <v>22</v>
      </c>
    </row>
    <row r="18" spans="1:5" x14ac:dyDescent="0.3">
      <c r="A18" s="4" t="s">
        <v>466</v>
      </c>
      <c r="B18">
        <v>14</v>
      </c>
    </row>
    <row r="19" spans="1:5" x14ac:dyDescent="0.3">
      <c r="A19" s="4" t="s">
        <v>307</v>
      </c>
      <c r="B19">
        <v>24</v>
      </c>
    </row>
    <row r="20" spans="1:5" x14ac:dyDescent="0.3">
      <c r="A20" s="4" t="s">
        <v>467</v>
      </c>
      <c r="B20">
        <v>24</v>
      </c>
    </row>
    <row r="21" spans="1:5" x14ac:dyDescent="0.3">
      <c r="A21" s="4" t="s">
        <v>422</v>
      </c>
      <c r="B21">
        <v>34</v>
      </c>
    </row>
    <row r="22" spans="1:5" x14ac:dyDescent="0.3">
      <c r="A22" s="4" t="s">
        <v>424</v>
      </c>
      <c r="B22">
        <v>32</v>
      </c>
    </row>
    <row r="23" spans="1:5" x14ac:dyDescent="0.3">
      <c r="A23" s="4" t="s">
        <v>193</v>
      </c>
      <c r="B23">
        <v>31</v>
      </c>
    </row>
    <row r="24" spans="1:5" x14ac:dyDescent="0.3">
      <c r="A24" s="4" t="s">
        <v>115</v>
      </c>
      <c r="B24">
        <v>26</v>
      </c>
    </row>
    <row r="25" spans="1:5" x14ac:dyDescent="0.3">
      <c r="A25" s="4" t="s">
        <v>215</v>
      </c>
      <c r="B25">
        <v>26</v>
      </c>
    </row>
    <row r="26" spans="1:5" x14ac:dyDescent="0.3">
      <c r="A26" s="4" t="s">
        <v>406</v>
      </c>
      <c r="B26">
        <v>24</v>
      </c>
    </row>
    <row r="27" spans="1:5" x14ac:dyDescent="0.3">
      <c r="A27" s="4" t="s">
        <v>468</v>
      </c>
      <c r="B27">
        <v>24</v>
      </c>
    </row>
    <row r="28" spans="1:5" x14ac:dyDescent="0.3">
      <c r="A28" s="4" t="s">
        <v>469</v>
      </c>
      <c r="B28">
        <v>24</v>
      </c>
    </row>
    <row r="29" spans="1:5" x14ac:dyDescent="0.3">
      <c r="A29" s="4" t="s">
        <v>470</v>
      </c>
      <c r="B29">
        <v>25</v>
      </c>
    </row>
    <row r="30" spans="1:5" x14ac:dyDescent="0.3">
      <c r="A30" s="4" t="s">
        <v>161</v>
      </c>
      <c r="B30">
        <v>24</v>
      </c>
      <c r="D30" s="3" t="s">
        <v>463</v>
      </c>
      <c r="E30" t="s">
        <v>476</v>
      </c>
    </row>
    <row r="31" spans="1:5" x14ac:dyDescent="0.3">
      <c r="A31" s="4" t="s">
        <v>369</v>
      </c>
      <c r="B31">
        <v>26</v>
      </c>
      <c r="D31" s="4" t="s">
        <v>181</v>
      </c>
      <c r="E31">
        <v>20</v>
      </c>
    </row>
    <row r="32" spans="1:5" x14ac:dyDescent="0.3">
      <c r="A32" s="4" t="s">
        <v>140</v>
      </c>
      <c r="B32">
        <v>36</v>
      </c>
      <c r="D32" s="4" t="s">
        <v>405</v>
      </c>
      <c r="E32">
        <v>1</v>
      </c>
    </row>
    <row r="33" spans="1:5" x14ac:dyDescent="0.3">
      <c r="A33" s="4" t="s">
        <v>137</v>
      </c>
      <c r="B33">
        <v>30</v>
      </c>
      <c r="D33" s="4" t="s">
        <v>417</v>
      </c>
      <c r="E33">
        <v>9</v>
      </c>
    </row>
    <row r="34" spans="1:5" x14ac:dyDescent="0.3">
      <c r="A34" s="4" t="s">
        <v>163</v>
      </c>
      <c r="B34">
        <v>26</v>
      </c>
      <c r="D34" s="4" t="s">
        <v>376</v>
      </c>
      <c r="E34">
        <v>1</v>
      </c>
    </row>
    <row r="35" spans="1:5" x14ac:dyDescent="0.3">
      <c r="A35" s="4" t="s">
        <v>373</v>
      </c>
      <c r="B35">
        <v>28</v>
      </c>
      <c r="D35" s="4" t="s">
        <v>395</v>
      </c>
      <c r="E35">
        <v>1</v>
      </c>
    </row>
    <row r="36" spans="1:5" x14ac:dyDescent="0.3">
      <c r="A36" s="4" t="s">
        <v>126</v>
      </c>
      <c r="B36">
        <v>26</v>
      </c>
      <c r="D36" s="4" t="s">
        <v>339</v>
      </c>
      <c r="E36">
        <v>1</v>
      </c>
    </row>
    <row r="37" spans="1:5" x14ac:dyDescent="0.3">
      <c r="A37" s="4" t="s">
        <v>356</v>
      </c>
      <c r="B37">
        <v>36</v>
      </c>
      <c r="D37" s="4" t="s">
        <v>147</v>
      </c>
      <c r="E37">
        <v>1</v>
      </c>
    </row>
    <row r="38" spans="1:5" x14ac:dyDescent="0.3">
      <c r="A38" s="4" t="s">
        <v>224</v>
      </c>
      <c r="B38">
        <v>30</v>
      </c>
      <c r="D38" s="4" t="s">
        <v>273</v>
      </c>
      <c r="E38">
        <v>4</v>
      </c>
    </row>
    <row r="39" spans="1:5" x14ac:dyDescent="0.3">
      <c r="A39" s="4" t="s">
        <v>221</v>
      </c>
      <c r="B39">
        <v>23</v>
      </c>
      <c r="D39" s="4" t="s">
        <v>136</v>
      </c>
      <c r="E39">
        <v>9</v>
      </c>
    </row>
    <row r="40" spans="1:5" x14ac:dyDescent="0.3">
      <c r="A40" s="4" t="s">
        <v>112</v>
      </c>
      <c r="B40">
        <v>30</v>
      </c>
      <c r="D40" s="4" t="s">
        <v>361</v>
      </c>
      <c r="E40">
        <v>2</v>
      </c>
    </row>
    <row r="41" spans="1:5" x14ac:dyDescent="0.3">
      <c r="A41" s="4" t="s">
        <v>401</v>
      </c>
      <c r="B41">
        <v>26</v>
      </c>
      <c r="D41" s="4" t="s">
        <v>400</v>
      </c>
      <c r="E41">
        <v>1</v>
      </c>
    </row>
    <row r="42" spans="1:5" x14ac:dyDescent="0.3">
      <c r="A42" s="4" t="s">
        <v>248</v>
      </c>
      <c r="B42">
        <v>12</v>
      </c>
      <c r="D42" s="4" t="s">
        <v>289</v>
      </c>
      <c r="E42">
        <v>3</v>
      </c>
    </row>
    <row r="43" spans="1:5" x14ac:dyDescent="0.3">
      <c r="A43" s="4" t="s">
        <v>364</v>
      </c>
      <c r="B43">
        <v>24</v>
      </c>
      <c r="D43" s="4" t="s">
        <v>306</v>
      </c>
      <c r="E43">
        <v>4</v>
      </c>
    </row>
    <row r="44" spans="1:5" x14ac:dyDescent="0.3">
      <c r="A44" s="4" t="s">
        <v>192</v>
      </c>
      <c r="B44">
        <v>24</v>
      </c>
      <c r="D44" s="4" t="s">
        <v>355</v>
      </c>
      <c r="E44">
        <v>4</v>
      </c>
    </row>
    <row r="45" spans="1:5" x14ac:dyDescent="0.3">
      <c r="A45" s="4" t="s">
        <v>157</v>
      </c>
      <c r="B45">
        <v>24</v>
      </c>
      <c r="D45" s="4" t="s">
        <v>100</v>
      </c>
      <c r="E45">
        <v>7</v>
      </c>
    </row>
    <row r="46" spans="1:5" x14ac:dyDescent="0.3">
      <c r="A46" s="4" t="s">
        <v>148</v>
      </c>
      <c r="B46">
        <v>28</v>
      </c>
      <c r="D46" s="4" t="s">
        <v>114</v>
      </c>
      <c r="E46">
        <v>1</v>
      </c>
    </row>
    <row r="47" spans="1:5" x14ac:dyDescent="0.3">
      <c r="A47" s="4" t="s">
        <v>149</v>
      </c>
      <c r="B47">
        <v>22</v>
      </c>
      <c r="D47" s="4" t="s">
        <v>474</v>
      </c>
      <c r="E47">
        <v>69</v>
      </c>
    </row>
    <row r="48" spans="1:5" x14ac:dyDescent="0.3">
      <c r="A48" s="4" t="s">
        <v>122</v>
      </c>
      <c r="B48">
        <v>28</v>
      </c>
    </row>
    <row r="49" spans="1:2" x14ac:dyDescent="0.3">
      <c r="A49" s="4" t="s">
        <v>178</v>
      </c>
      <c r="B49">
        <v>28</v>
      </c>
    </row>
    <row r="50" spans="1:2" x14ac:dyDescent="0.3">
      <c r="A50" s="4" t="s">
        <v>270</v>
      </c>
      <c r="B50">
        <v>30</v>
      </c>
    </row>
    <row r="51" spans="1:2" x14ac:dyDescent="0.3">
      <c r="A51" s="4" t="s">
        <v>333</v>
      </c>
      <c r="B51">
        <v>28</v>
      </c>
    </row>
    <row r="52" spans="1:2" x14ac:dyDescent="0.3">
      <c r="A52" s="4" t="s">
        <v>471</v>
      </c>
      <c r="B52">
        <v>22</v>
      </c>
    </row>
    <row r="53" spans="1:2" x14ac:dyDescent="0.3">
      <c r="A53" s="4" t="s">
        <v>442</v>
      </c>
      <c r="B53">
        <v>38</v>
      </c>
    </row>
    <row r="54" spans="1:2" x14ac:dyDescent="0.3">
      <c r="A54" s="4" t="s">
        <v>118</v>
      </c>
      <c r="B54">
        <v>26</v>
      </c>
    </row>
    <row r="55" spans="1:2" x14ac:dyDescent="0.3">
      <c r="A55" s="4" t="s">
        <v>171</v>
      </c>
      <c r="B55">
        <v>20</v>
      </c>
    </row>
    <row r="56" spans="1:2" x14ac:dyDescent="0.3">
      <c r="A56" s="4" t="s">
        <v>387</v>
      </c>
      <c r="B56">
        <v>26</v>
      </c>
    </row>
    <row r="57" spans="1:2" x14ac:dyDescent="0.3">
      <c r="A57" s="4" t="s">
        <v>219</v>
      </c>
      <c r="B57">
        <v>28</v>
      </c>
    </row>
    <row r="58" spans="1:2" x14ac:dyDescent="0.3">
      <c r="A58" s="4" t="s">
        <v>290</v>
      </c>
      <c r="B58">
        <v>26</v>
      </c>
    </row>
    <row r="59" spans="1:2" x14ac:dyDescent="0.3">
      <c r="A59" s="4" t="s">
        <v>109</v>
      </c>
      <c r="B59">
        <v>28</v>
      </c>
    </row>
    <row r="60" spans="1:2" x14ac:dyDescent="0.3">
      <c r="A60" s="4" t="s">
        <v>187</v>
      </c>
      <c r="B60">
        <v>30</v>
      </c>
    </row>
    <row r="61" spans="1:2" x14ac:dyDescent="0.3">
      <c r="A61" s="4" t="s">
        <v>396</v>
      </c>
      <c r="B61">
        <v>26</v>
      </c>
    </row>
    <row r="62" spans="1:2" x14ac:dyDescent="0.3">
      <c r="A62" s="4" t="s">
        <v>472</v>
      </c>
      <c r="B62">
        <v>22</v>
      </c>
    </row>
    <row r="63" spans="1:2" x14ac:dyDescent="0.3">
      <c r="A63" s="4" t="s">
        <v>207</v>
      </c>
      <c r="B63">
        <v>24</v>
      </c>
    </row>
    <row r="64" spans="1:2" x14ac:dyDescent="0.3">
      <c r="A64" s="4" t="s">
        <v>255</v>
      </c>
      <c r="B64">
        <v>23</v>
      </c>
    </row>
    <row r="65" spans="1:2" x14ac:dyDescent="0.3">
      <c r="A65" s="4" t="s">
        <v>479</v>
      </c>
      <c r="B65">
        <v>26</v>
      </c>
    </row>
    <row r="66" spans="1:2" x14ac:dyDescent="0.3">
      <c r="A66" s="4" t="s">
        <v>301</v>
      </c>
      <c r="B66">
        <v>38</v>
      </c>
    </row>
    <row r="67" spans="1:2" x14ac:dyDescent="0.3">
      <c r="A67" s="4" t="s">
        <v>478</v>
      </c>
      <c r="B67">
        <v>32</v>
      </c>
    </row>
    <row r="68" spans="1:2" x14ac:dyDescent="0.3">
      <c r="A68" s="4" t="s">
        <v>477</v>
      </c>
      <c r="B68">
        <v>12</v>
      </c>
    </row>
    <row r="69" spans="1:2" x14ac:dyDescent="0.3">
      <c r="A69" s="4" t="s">
        <v>150</v>
      </c>
      <c r="B69">
        <v>28</v>
      </c>
    </row>
    <row r="70" spans="1:2" x14ac:dyDescent="0.3">
      <c r="A70" s="4" t="s">
        <v>299</v>
      </c>
      <c r="B70">
        <v>24</v>
      </c>
    </row>
    <row r="71" spans="1:2" x14ac:dyDescent="0.3">
      <c r="A71" s="4" t="s">
        <v>131</v>
      </c>
      <c r="B71">
        <v>26</v>
      </c>
    </row>
    <row r="72" spans="1:2" x14ac:dyDescent="0.3">
      <c r="A72" s="4" t="s">
        <v>101</v>
      </c>
      <c r="B72">
        <v>26</v>
      </c>
    </row>
    <row r="73" spans="1:2" x14ac:dyDescent="0.3">
      <c r="A73" s="4" t="s">
        <v>418</v>
      </c>
      <c r="B73">
        <v>36</v>
      </c>
    </row>
    <row r="74" spans="1:2" x14ac:dyDescent="0.3">
      <c r="A74" s="4" t="s">
        <v>362</v>
      </c>
      <c r="B74">
        <v>26</v>
      </c>
    </row>
    <row r="75" spans="1:2" x14ac:dyDescent="0.3">
      <c r="A75" s="4" t="s">
        <v>485</v>
      </c>
      <c r="B75">
        <v>30</v>
      </c>
    </row>
    <row r="76" spans="1:2" x14ac:dyDescent="0.3">
      <c r="A76" s="4" t="s">
        <v>218</v>
      </c>
      <c r="B76">
        <v>26</v>
      </c>
    </row>
    <row r="77" spans="1:2" x14ac:dyDescent="0.3">
      <c r="A77" s="4" t="s">
        <v>473</v>
      </c>
      <c r="B77">
        <v>26</v>
      </c>
    </row>
    <row r="78" spans="1:2" x14ac:dyDescent="0.3">
      <c r="A78" s="4" t="s">
        <v>134</v>
      </c>
      <c r="B78">
        <v>20</v>
      </c>
    </row>
    <row r="79" spans="1:2" x14ac:dyDescent="0.3">
      <c r="A79" s="4" t="s">
        <v>195</v>
      </c>
      <c r="B79">
        <v>28</v>
      </c>
    </row>
    <row r="80" spans="1:2" x14ac:dyDescent="0.3">
      <c r="A80" s="4" t="s">
        <v>143</v>
      </c>
      <c r="B80">
        <v>26</v>
      </c>
    </row>
    <row r="81" spans="1:2" x14ac:dyDescent="0.3">
      <c r="A81" s="4" t="s">
        <v>129</v>
      </c>
      <c r="B81">
        <v>18</v>
      </c>
    </row>
    <row r="82" spans="1:2" x14ac:dyDescent="0.3">
      <c r="A82" s="4" t="s">
        <v>474</v>
      </c>
      <c r="B82">
        <v>2038</v>
      </c>
    </row>
  </sheetData>
  <pageMargins left="0.7" right="0.7" top="0.75" bottom="0.75" header="0.3" footer="0.3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4 H A A B Q S w M E F A A C A A g A 1 z 0 z W O / D o 5 S k A A A A 9 g A A A B I A H A B D b 2 5 m a W c v U G F j a 2 F n Z S 5 4 b W w g o h g A K K A U A A A A A A A A A A A A A A A A A A A A A A A A A A A A h Y 8 x D o I w G I W v Q r r T l m o M I T 9 l Y J V o Y m J c m 1 K h E Y q h x X I 3 B 4 / k F c Q o 6 u b 4 v v c N 7 9 2 v N 8 j G t g k u q r e 6 M y m K M E W B M r I r t a l S N L h j G K O M w 1 b I k 6 h U M M n G J q M t U 1 Q 7 d 0 4 I 8 d 5 j v 8 B d X x F G a U Q O x X o n a 9 U K 9 J H 1 f z n U x j p h p E I c 9 q 8 x n O G I L f G K x Z g C m S E U 2 n w F N u 1 9 t j 8 Q 8 q F x Q 6 + 4 s m G + A T J H I O 8 P / A F Q S w M E F A A C A A g A 1 z 0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c 9 M 1 h N z d W n m A Q A A I U R A A A T A B w A R m 9 y b X V s Y X M v U 2 V j d G l v b j E u b S C i G A A o o B Q A A A A A A A A A A A A A A A A A A A A A A A A A A A D N m M 9 S 4 0 Y Q h + 9 U 8 Q 5 T 4 m K q L I o x Y G A 3 3 i 2 t L C / K Y s u R x O Z g X K n B G k B Z W S K S z E I o P 0 D O e Y I 8 Q x 6 B F 8 v 0 a P E f 9 I M 9 7 C U c w H w 9 6 u n + 2 i 5 m K O S k j L O U B d V P / n Z z Y 3 O j u B a 5 j N i W M f S 9 j 7 7 V t 2 z X G z g B G 1 q + 7 V q n T m C w D k t k u b n B 1 J e X x 1 c y V a S X J Z H M d 3 p x I o u G 8 f H N e T 9 m s z S O R H Q e O A P r v O v Z Z 3 1 n E H o B a + 2 2 9 s 9 t z / O 7 7 k B l f / x 7 U K G n D b u e r 1 6 7 f S e k b 0 H o O z r O P r f O X 6 x p u 1 n V s 2 V Y + e Q 6 v s 0 K l k 1 m S a l + X s Z J m Y s o K z h V H o q L R O 4 E M l E 9 + 9 n X o l F 1 0 G R S T K 7 Z y C r L P L 6 Y l b I Y v x + d x F E k 0 / F 7 9 t M 7 V u Y z u d z E T W + z i c j Z 5 S y d x I / / p u x G 5 k W W i i T + U 0 R i Z S M r i u w s m U 3 T x u u V N Z k R 5 i I t L r N 8 q v K K a q n x r a w t G G y M 7 C w t Z V q O t 5 e V V b u J g k 3 U Y N N s e p F L N h H T i 1 j t s 1 K X L 1 M x l d X i o v H 9 h p r s w R i o J 6 j Q I J v l E 7 m j f 5 0 v d / Z U L 7 T t t / 3 / m M W l e r R u f b n p 6 7 X S l q t b v a B o X u u d R Z K V a k P B 5 N 2 N S K N 4 b S K O Z v r 1 Y j I v l v 7 i W K p c V Q K q j t q B M 1 q M n a q S v 8 v p T Z I Z 2 y s D C + O b b N H 1 s s x F s m q P 8 P 5 G r i i D L T Y f n g s r 1 V O s l H f l n G T 2 X P v E q l P P 7 1 e f w l o o d M O z U 8 u v 8 8 X n 0 r K t 7 u N f f d f 2 1 C I 3 L d v 7 O 1 S p X m V 7 / a E T O g P 1 C a 1 l G H j 9 D + r x r s N O L f b a Q t 8 a M l 7 P T b i F 8 R 7 G + x g f Y N y u Y 3 e g O j 6 z Q 6 / u 4 6 V u d I n r S 0 8 8 3 w p Y 4 P S t g X V a 3 6 Q K D z 2 f L R z X F 7 X N Q / D o o X k E 6 J F 5 D O i x y X c B 5 r s m 5 4 h z k 7 c Q b 5 l 8 D / E 9 k + 8 j v m / y A 8 Q P T N 5 G v G 1 y 1 C o / N D l q l h + Z H L X L j 8 0 W 6 r e 1 a 7 Z Q v y 1 u t l C / S n w f i g d U i Q e U x A O s x S N O 4 h E n 8 Y i T e M R J P O I k H n E S j z i J R 5 z E I 0 7 i A d f i E S f x g J N 4 F 5 s H m N Q D r N 0 D X s l H A W 0 f B b R + F N D + U U A P A A X 0 B F B A j w A F 9 A x Q Q A 8 B B f Q U Q K A a A w r o O Y C A G s T P c A 6 A q j E A S l M A W A 8 B c Z o B 4 j Q C x G k C i N M A E C f / i J N + x M k + 4 i Q f c X I P u F a P O J k H X I n / D M U D q s Q D S u I B 1 u I R J / G I k 3 j E S T z i J B 5 x E o 8 4 i U e c x C N O 4 h E n 8 Y B r 8 Y i T e M D b 5 l H w 9 F d c p P d P g g M s G G A t G H E S j D g J R p w E P + P z 7 c 2 N O M U n y d X L 3 F D k j / 9 M Z Z l n X B 0 w 4 Z G U q b B g I 7 d Q a 9 X h s Z T 5 L z O Z 3 3 f o 3 t N k H + J U 5 P e u u g 2 V 8 W U s 8 w 7 M o Y 7 F q q q O U a 2 m U p 9 l 8 6 U 6 W q u C d N b x + n U T n J 7 X 6 k O X T u d u I p O d X 7 P 8 y 0 W W f W m s t N l k 6 S x J m m v X t l 4 8 u R b 8 N 3 2 + V g 9 X W R 5 G b i m n H a M K G s 1 P c R p 1 D L 3 G G M 9 H X V G K 8 V L y a o r 1 8 p H S / / E 9 e S B u 5 Z X Q V z 2 + d L E 7 X 1 w p l z 2 v L t U 9 j 1 h P 3 R L p P w Z 6 q G r a U Z x e q S z G g 2 H I O 2 p e 5 D 0 1 y V k i 9 E X E e G N 8 b 7 z G 3 G D j 1 9 8 N 2 O f q 0 L d Z 5 9 1 y y Q + 8 U 3 7 w 3 U K P P 9 l 7 n m r p t c r 4 9 j 9 Q S w E C L Q A U A A I A C A D X P T N Y 7 8 O j l K Q A A A D 2 A A A A E g A A A A A A A A A A A A A A A A A A A A A A Q 2 9 u Z m l n L 1 B h Y 2 t h Z 2 U u e G 1 s U E s B A i 0 A F A A C A A g A 1 z 0 z W A / K 6 a u k A A A A 6 Q A A A B M A A A A A A A A A A A A A A A A A 8 A A A A F t D b 2 5 0 Z W 5 0 X 1 R 5 c G V z X S 5 4 b W x Q S w E C L Q A U A A I A C A D X P T N Y T c 3 V p 5 g E A A C F E Q A A E w A A A A A A A A A A A A A A A A D h A Q A A R m 9 y b X V s Y X M v U 2 V j d G l v b j E u b V B L B Q Y A A A A A A w A D A M I A A A D G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7 Y Q A A A A A A A F l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R 4 c 2 F n W W V 1 R T l U N m t 2 e H d R U G x r U X h M M V J 5 W V c 1 e l p t O X l i V 0 Z 5 S U d G e V k y a H B k b T h n W k d V Z 1 V G S l B S M U p C V F V G R F N V O U 9 S V k 1 n V U V G U 1 E w b E J U R V Z U Q U F B Q U F B Q U F B Q U F B Q U R P L 0 R 4 Y W 9 l O G R L c T h s M W J v Y 2 E z W G N V U T I 5 d W M z V n N k R 0 Z 6 S U d G M W V H b H N h V 0 Z 5 W l h N Q U F m R 3 h x Q m g 2 N F Q x U H F T L 0 h C Q S t X U k R F Q U F B Q U E i I C 8 + P C 9 T d G F i b G V F b n R y a W V z P j w v S X R l b T 4 8 S X R l b T 4 8 S X R l b U x v Y 2 F 0 a W 9 u P j x J d G V t V H l w Z T 5 G b 3 J t d W x h P C 9 J d G V t V H l w Z T 4 8 S X R l b V B h d G g + U 2 V j d G l v b j E v U F J P R 1 J B T U F D S U 9 O R V M l M j B Q Q V J D S U F M R V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O G J l Y T U w N y 1 m M W J i L T Q 2 N z c t O D A 3 N S 0 1 M 2 N l Z G V j N W Y 5 N D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F J P R 1 J B T U F D S U 9 O R V N f U E F S Q 0 l B T E V T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S G 9 q Y T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F k Z G V k V G 9 E Y X R h T W 9 k Z W w i I F Z h b H V l P S J s M C I g L z 4 8 R W 5 0 c n k g V H l w Z T 0 i R m l s b E N v d W 5 0 I i B W Y W x 1 Z T 0 i b D M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S 0 x O V Q x M j o 0 N j o 0 N i 4 x N j I 0 M T A w W i I g L z 4 8 R W 5 0 c n k g V H l w Z T 0 i R m l s b E N v b H V t b l R 5 c G V z I i B W Y W x 1 Z T 0 i c 0 J n W U d C Z 0 1 H Q m d N R E F 3 T U R B d 1 l H Q X d N R E F 3 T U R B d 0 1 E Q X d N R E F 3 T U R B d 0 1 E Q X d N R E F 3 T U R B d 0 1 E Q X d N R E F 3 T U R B d 0 1 E Q X d N R E F 3 T U R B d 0 1 E Q X d N R E F 3 T U R B d 0 1 E Q X d N R E F 3 T U R B d 0 1 E Q X d N R E F 3 T U R B d 0 1 E Q X d N R E F 3 T U R B d 0 1 E Q X d B R E F 3 T U R B d 0 0 9 I i A v P j x F b n R y e S B U e X B l P S J G a W x s Q 2 9 s d W 1 u T m F t Z X M i I F Z h b H V l P S J z W y Z x d W 9 0 O 1 N v d X J j Z S 5 O Y W 1 l J n F 1 b 3 Q 7 L C Z x d W 9 0 O 0 Z J Q 0 h B J n F 1 b 3 Q 7 L C Z x d W 9 0 O 0 Z P U k 1 B Q 0 n D k 0 4 m c X V v d D s s J n F 1 b 3 Q 7 V E l U V U x B U i Z x d W 9 0 O y w m c X V v d D t U U k l N R V N U U k U g Q U N B R M O J T U l D T y Z x d W 9 0 O y w m c X V v d D t D T 0 1 Q R V R F T k N J Q S Z x d W 9 0 O y w m c X V v d D t O T 0 1 C U k U g R E U g T E E g Q 0 9 N U E V U R U 5 D S U E m c X V v d D s s J n F 1 b 3 Q 7 U k F Q I D E m c X V v d D s s J n F 1 b 3 Q 7 U k F Q I D I m c X V v d D s s J n F 1 b 3 Q 7 U k F Q I D M m c X V v d D s s J n F 1 b 3 Q 7 U k F Q I D Q m c X V v d D s s J n F 1 b 3 Q 7 U k F Q I D U m c X V v d D s s J n F 1 b 3 Q 7 U k F Q I D Y m c X V v d D s s J n F 1 b 3 Q 7 S U 5 T V F J V Q 1 R P U i Z x d W 9 0 O y w m c X V v d D t O T 0 1 C U k U g R E U g T E E g Q 0 9 N U E V U R U 5 D S U E g M i Z x d W 9 0 O y w m c X V v d D t I T 1 J B U y B T R U 1 B T k F M J n F 1 b 3 Q 7 L C Z x d W 9 0 O 0 h P U k F T I F B P U i B U U k l N R V N U U k U m c X V v d D s s J n F 1 b 3 Q 7 N i 0 3 T C Z x d W 9 0 O y w m c X V v d D s 3 L T h M J n F 1 b 3 Q 7 L C Z x d W 9 0 O z g t O U w m c X V v d D s s J n F 1 b 3 Q 7 O S 0 x M E w m c X V v d D s s J n F 1 b 3 Q 7 M T A t M T F M J n F 1 b 3 Q 7 L C Z x d W 9 0 O z E x L T E y T C Z x d W 9 0 O y w m c X V v d D s x M i 0 x M 0 w m c X V v d D s s J n F 1 b 3 Q 7 M T M t M T R M J n F 1 b 3 Q 7 L C Z x d W 9 0 O z E 0 L T E 1 T C Z x d W 9 0 O y w m c X V v d D s x N S 0 x N k w m c X V v d D s s J n F 1 b 3 Q 7 M T Y t M T d M J n F 1 b 3 Q 7 L C Z x d W 9 0 O z E 3 L T E 4 T C Z x d W 9 0 O y w m c X V v d D s x O C 0 x O U w m c X V v d D s s J n F 1 b 3 Q 7 M T k t M j B M J n F 1 b 3 Q 7 L C Z x d W 9 0 O z I w L T I x T C Z x d W 9 0 O y w m c X V v d D s y M S 0 y M k w m c X V v d D s s J n F 1 b 3 Q 7 N i 0 3 T S Z x d W 9 0 O y w m c X V v d D s 3 L T h N J n F 1 b 3 Q 7 L C Z x d W 9 0 O z g t O U 0 m c X V v d D s s J n F 1 b 3 Q 7 O S 0 x M E 0 m c X V v d D s s J n F 1 b 3 Q 7 M T A t M T F N J n F 1 b 3 Q 7 L C Z x d W 9 0 O z E x L T E y T S Z x d W 9 0 O y w m c X V v d D s x M i 0 x M 0 0 m c X V v d D s s J n F 1 b 3 Q 7 M T M t M T R N J n F 1 b 3 Q 7 L C Z x d W 9 0 O z E 0 L T E 1 T S Z x d W 9 0 O y w m c X V v d D s x N S 0 x N k 0 m c X V v d D s s J n F 1 b 3 Q 7 M T Y t M T d N J n F 1 b 3 Q 7 L C Z x d W 9 0 O z E 3 L T E 4 T S Z x d W 9 0 O y w m c X V v d D s x O C 0 x O U 0 m c X V v d D s s J n F 1 b 3 Q 7 M T k t M j B N J n F 1 b 3 Q 7 L C Z x d W 9 0 O z I w L T I x T S Z x d W 9 0 O y w m c X V v d D s y M S 0 y M k 0 m c X V v d D s s J n F 1 b 3 Q 7 N i 0 3 T U k m c X V v d D s s J n F 1 b 3 Q 7 N y 0 4 T U k m c X V v d D s s J n F 1 b 3 Q 7 O C 0 5 T U k m c X V v d D s s J n F 1 b 3 Q 7 O S 0 x M E 1 J J n F 1 b 3 Q 7 L C Z x d W 9 0 O z E w L T E x T U k m c X V v d D s s J n F 1 b 3 Q 7 M T E t M T J N S S Z x d W 9 0 O y w m c X V v d D s x M i 0 x M 0 1 J J n F 1 b 3 Q 7 L C Z x d W 9 0 O z E z L T E 0 T U k m c X V v d D s s J n F 1 b 3 Q 7 M T Q t M T V N S S Z x d W 9 0 O y w m c X V v d D s x N S 0 x N k 1 J J n F 1 b 3 Q 7 L C Z x d W 9 0 O z E 2 L T E 3 T U k m c X V v d D s s J n F 1 b 3 Q 7 M T c t M T h N S S Z x d W 9 0 O y w m c X V v d D s x O C 0 x O U 1 J J n F 1 b 3 Q 7 L C Z x d W 9 0 O z E 5 L T I w T U k m c X V v d D s s J n F 1 b 3 Q 7 M j A t M j F N S S Z x d W 9 0 O y w m c X V v d D s y M S 0 y M k 1 J J n F 1 b 3 Q 7 L C Z x d W 9 0 O z Y t N 0 o m c X V v d D s s J n F 1 b 3 Q 7 N y 0 4 S i Z x d W 9 0 O y w m c X V v d D s 4 L T l K J n F 1 b 3 Q 7 L C Z x d W 9 0 O z k t M T B K J n F 1 b 3 Q 7 L C Z x d W 9 0 O z E w L T E x S i Z x d W 9 0 O y w m c X V v d D s x M S 0 x M k o m c X V v d D s s J n F 1 b 3 Q 7 M T I t M T N K J n F 1 b 3 Q 7 L C Z x d W 9 0 O z E z L T E 0 S i Z x d W 9 0 O y w m c X V v d D s x N C 0 x N U o m c X V v d D s s J n F 1 b 3 Q 7 M T U t M T Z K J n F 1 b 3 Q 7 L C Z x d W 9 0 O z E 2 L T E 3 S i Z x d W 9 0 O y w m c X V v d D s x N y 0 x O E o m c X V v d D s s J n F 1 b 3 Q 7 M T g t M T l K J n F 1 b 3 Q 7 L C Z x d W 9 0 O z E 5 L T I w S i Z x d W 9 0 O y w m c X V v d D s y M C 0 y M U o m c X V v d D s s J n F 1 b 3 Q 7 M j E t M j J K J n F 1 b 3 Q 7 L C Z x d W 9 0 O z Y t N 1 Y m c X V v d D s s J n F 1 b 3 Q 7 N y 0 4 V i Z x d W 9 0 O y w m c X V v d D s 4 L T l W J n F 1 b 3 Q 7 L C Z x d W 9 0 O z k t M T B W J n F 1 b 3 Q 7 L C Z x d W 9 0 O z E w L T E x V i Z x d W 9 0 O y w m c X V v d D s x M S 0 x M l Y m c X V v d D s s J n F 1 b 3 Q 7 M T I t M T N W J n F 1 b 3 Q 7 L C Z x d W 9 0 O z E z L T E 0 V i Z x d W 9 0 O y w m c X V v d D s x N C 0 x N V Y m c X V v d D s s J n F 1 b 3 Q 7 M T U t M T Z W J n F 1 b 3 Q 7 L C Z x d W 9 0 O z E 2 L T E 3 V i Z x d W 9 0 O y w m c X V v d D s x N y 0 x O F Y m c X V v d D s s J n F 1 b 3 Q 7 M T g t M T l W J n F 1 b 3 Q 7 L C Z x d W 9 0 O z E 5 L T I w V i Z x d W 9 0 O y w m c X V v d D s y M C 0 y M V Y m c X V v d D s s J n F 1 b 3 Q 7 M j E t M j J W J n F 1 b 3 Q 7 L C Z x d W 9 0 O z Y t O F M m c X V v d D s s J n F 1 b 3 Q 7 O C 0 5 U y Z x d W 9 0 O y w m c X V v d D s 5 L T E w U y Z x d W 9 0 O y w m c X V v d D s x M C 0 x M V M m c X V v d D s s J n F 1 b 3 Q 7 M T E t M T J T J n F 1 b 3 Q 7 L C Z x d W 9 0 O z E y L T E z U y Z x d W 9 0 O y w m c X V v d D s x M y 0 x N F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D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S T 0 d S Q U 1 B Q 0 l P T k V T I F B B U k N J Q U x F U y 9 U a X B v I G N h b W J p Y W R v L n t T b 3 V y Y 2 U u T m F t Z S w w f S Z x d W 9 0 O y w m c X V v d D t T Z W N 0 a W 9 u M S 9 Q U k 9 H U k F N Q U N J T 0 5 F U y B Q Q V J D S U F M R V M v V G l w b y B j Y W 1 i a W F k b y 5 7 R k l D S E E s M X 0 m c X V v d D s s J n F 1 b 3 Q 7 U 2 V j d G l v b j E v U F J P R 1 J B T U F D S U 9 O R V M g U E F S Q 0 l B T E V T L 1 R p c G 8 g Y 2 F t Y m l h Z G 8 u e 0 Z P U k 1 B Q 0 n D k 0 4 s M n 0 m c X V v d D s s J n F 1 b 3 Q 7 U 2 V j d G l v b j E v U F J P R 1 J B T U F D S U 9 O R V M g U E F S Q 0 l B T E V T L 1 R p c G 8 g Y 2 F t Y m l h Z G 8 u e 1 R J V F V M Q V I s M 3 0 m c X V v d D s s J n F 1 b 3 Q 7 U 2 V j d G l v b j E v U F J P R 1 J B T U F D S U 9 O R V M g U E F S Q 0 l B T E V T L 1 R p c G 8 g Y 2 F t Y m l h Z G 8 u e 1 R S S U 1 F U 1 R S R S B B Q 0 F E w 4 l N S U N P L D R 9 J n F 1 b 3 Q 7 L C Z x d W 9 0 O 1 N l Y 3 R p b 2 4 x L 1 B S T 0 d S Q U 1 B Q 0 l P T k V T I F B B U k N J Q U x F U y 9 U a X B v I G N h b W J p Y W R v L n t D T 0 1 Q R V R F T k N J Q S w 1 f S Z x d W 9 0 O y w m c X V v d D t T Z W N 0 a W 9 u M S 9 Q U k 9 H U k F N Q U N J T 0 5 F U y B Q Q V J D S U F M R V M v V G l w b y B j Y W 1 i a W F k b y 5 7 T k 9 N Q l J F I E R F I E x B I E N P T V B F V E V O Q 0 l B L D Z 9 J n F 1 b 3 Q 7 L C Z x d W 9 0 O 1 N l Y 3 R p b 2 4 x L 1 B S T 0 d S Q U 1 B Q 0 l P T k V T I F B B U k N J Q U x F U y 9 U a X B v I G N h b W J p Y W R v L n t S Q V A g M S w 3 f S Z x d W 9 0 O y w m c X V v d D t T Z W N 0 a W 9 u M S 9 Q U k 9 H U k F N Q U N J T 0 5 F U y B Q Q V J D S U F M R V M v V G l w b y B j Y W 1 i a W F k b y 5 7 U k F Q I D I s O H 0 m c X V v d D s s J n F 1 b 3 Q 7 U 2 V j d G l v b j E v U F J P R 1 J B T U F D S U 9 O R V M g U E F S Q 0 l B T E V T L 1 R p c G 8 g Y 2 F t Y m l h Z G 8 u e 1 J B U C A z L D l 9 J n F 1 b 3 Q 7 L C Z x d W 9 0 O 1 N l Y 3 R p b 2 4 x L 1 B S T 0 d S Q U 1 B Q 0 l P T k V T I F B B U k N J Q U x F U y 9 U a X B v I G N h b W J p Y W R v L n t S Q V A g N C w x M H 0 m c X V v d D s s J n F 1 b 3 Q 7 U 2 V j d G l v b j E v U F J P R 1 J B T U F D S U 9 O R V M g U E F S Q 0 l B T E V T L 1 R p c G 8 g Y 2 F t Y m l h Z G 8 u e 1 J B U C A 1 L D E x f S Z x d W 9 0 O y w m c X V v d D t T Z W N 0 a W 9 u M S 9 Q U k 9 H U k F N Q U N J T 0 5 F U y B Q Q V J D S U F M R V M v V G l w b y B j Y W 1 i a W F k b y 5 7 U k F Q I D Y s M T J 9 J n F 1 b 3 Q 7 L C Z x d W 9 0 O 1 N l Y 3 R p b 2 4 x L 1 B S T 0 d S Q U 1 B Q 0 l P T k V T I F B B U k N J Q U x F U y 9 U a X B v I G N h b W J p Y W R v L n t J T l N U U l V D V E 9 S L D E z f S Z x d W 9 0 O y w m c X V v d D t T Z W N 0 a W 9 u M S 9 Q U k 9 H U k F N Q U N J T 0 5 F U y B Q Q V J D S U F M R V M v V G l w b y B j Y W 1 i a W F k b y 5 7 T k 9 N Q l J F I E R F I E x B I E N P T V B F V E V O Q 0 l B I D I s M T R 9 J n F 1 b 3 Q 7 L C Z x d W 9 0 O 1 N l Y 3 R p b 2 4 x L 1 B S T 0 d S Q U 1 B Q 0 l P T k V T I F B B U k N J Q U x F U y 9 U a X B v I G N h b W J p Y W R v L n t I T 1 J B U y B T R U 1 B T k F M L D E 1 f S Z x d W 9 0 O y w m c X V v d D t T Z W N 0 a W 9 u M S 9 Q U k 9 H U k F N Q U N J T 0 5 F U y B Q Q V J D S U F M R V M v V G l w b y B j Y W 1 i a W F k b y 5 7 S E 9 S Q V M g U E 9 S I F R S S U 1 F U 1 R S R S w x N n 0 m c X V v d D s s J n F 1 b 3 Q 7 U 2 V j d G l v b j E v U F J P R 1 J B T U F D S U 9 O R V M g U E F S Q 0 l B T E V T L 1 R p c G 8 g Y 2 F t Y m l h Z G 8 u e z Y t N 0 w s M T d 9 J n F 1 b 3 Q 7 L C Z x d W 9 0 O 1 N l Y 3 R p b 2 4 x L 1 B S T 0 d S Q U 1 B Q 0 l P T k V T I F B B U k N J Q U x F U y 9 U a X B v I G N h b W J p Y W R v L n s 3 L T h M L D E 4 f S Z x d W 9 0 O y w m c X V v d D t T Z W N 0 a W 9 u M S 9 Q U k 9 H U k F N Q U N J T 0 5 F U y B Q Q V J D S U F M R V M v V G l w b y B j Y W 1 i a W F k b y 5 7 O C 0 5 T C w x O X 0 m c X V v d D s s J n F 1 b 3 Q 7 U 2 V j d G l v b j E v U F J P R 1 J B T U F D S U 9 O R V M g U E F S Q 0 l B T E V T L 1 R p c G 8 g Y 2 F t Y m l h Z G 8 u e z k t M T B M L D I w f S Z x d W 9 0 O y w m c X V v d D t T Z W N 0 a W 9 u M S 9 Q U k 9 H U k F N Q U N J T 0 5 F U y B Q Q V J D S U F M R V M v V G l w b y B j Y W 1 i a W F k b y 5 7 M T A t M T F M L D I x f S Z x d W 9 0 O y w m c X V v d D t T Z W N 0 a W 9 u M S 9 Q U k 9 H U k F N Q U N J T 0 5 F U y B Q Q V J D S U F M R V M v V G l w b y B j Y W 1 i a W F k b y 5 7 M T E t M T J M L D I y f S Z x d W 9 0 O y w m c X V v d D t T Z W N 0 a W 9 u M S 9 Q U k 9 H U k F N Q U N J T 0 5 F U y B Q Q V J D S U F M R V M v V G l w b y B j Y W 1 i a W F k b y 5 7 M T I t M T N M L D I z f S Z x d W 9 0 O y w m c X V v d D t T Z W N 0 a W 9 u M S 9 Q U k 9 H U k F N Q U N J T 0 5 F U y B Q Q V J D S U F M R V M v V G l w b y B j Y W 1 i a W F k b y 5 7 M T M t M T R M L D I 0 f S Z x d W 9 0 O y w m c X V v d D t T Z W N 0 a W 9 u M S 9 Q U k 9 H U k F N Q U N J T 0 5 F U y B Q Q V J D S U F M R V M v V G l w b y B j Y W 1 i a W F k b y 5 7 M T Q t M T V M L D I 1 f S Z x d W 9 0 O y w m c X V v d D t T Z W N 0 a W 9 u M S 9 Q U k 9 H U k F N Q U N J T 0 5 F U y B Q Q V J D S U F M R V M v V G l w b y B j Y W 1 i a W F k b y 5 7 M T U t M T Z M L D I 2 f S Z x d W 9 0 O y w m c X V v d D t T Z W N 0 a W 9 u M S 9 Q U k 9 H U k F N Q U N J T 0 5 F U y B Q Q V J D S U F M R V M v V G l w b y B j Y W 1 i a W F k b y 5 7 M T Y t M T d M L D I 3 f S Z x d W 9 0 O y w m c X V v d D t T Z W N 0 a W 9 u M S 9 Q U k 9 H U k F N Q U N J T 0 5 F U y B Q Q V J D S U F M R V M v V G l w b y B j Y W 1 i a W F k b y 5 7 M T c t M T h M L D I 4 f S Z x d W 9 0 O y w m c X V v d D t T Z W N 0 a W 9 u M S 9 Q U k 9 H U k F N Q U N J T 0 5 F U y B Q Q V J D S U F M R V M v V G l w b y B j Y W 1 i a W F k b y 5 7 M T g t M T l M L D I 5 f S Z x d W 9 0 O y w m c X V v d D t T Z W N 0 a W 9 u M S 9 Q U k 9 H U k F N Q U N J T 0 5 F U y B Q Q V J D S U F M R V M v V G l w b y B j Y W 1 i a W F k b y 5 7 M T k t M j B M L D M w f S Z x d W 9 0 O y w m c X V v d D t T Z W N 0 a W 9 u M S 9 Q U k 9 H U k F N Q U N J T 0 5 F U y B Q Q V J D S U F M R V M v V G l w b y B j Y W 1 i a W F k b y 5 7 M j A t M j F M L D M x f S Z x d W 9 0 O y w m c X V v d D t T Z W N 0 a W 9 u M S 9 Q U k 9 H U k F N Q U N J T 0 5 F U y B Q Q V J D S U F M R V M v V G l w b y B j Y W 1 i a W F k b y 5 7 M j E t M j J M L D M y f S Z x d W 9 0 O y w m c X V v d D t T Z W N 0 a W 9 u M S 9 Q U k 9 H U k F N Q U N J T 0 5 F U y B Q Q V J D S U F M R V M v V G l w b y B j Y W 1 i a W F k b y 5 7 N i 0 3 T S w z M 3 0 m c X V v d D s s J n F 1 b 3 Q 7 U 2 V j d G l v b j E v U F J P R 1 J B T U F D S U 9 O R V M g U E F S Q 0 l B T E V T L 1 R p c G 8 g Y 2 F t Y m l h Z G 8 u e z c t O E 0 s M z R 9 J n F 1 b 3 Q 7 L C Z x d W 9 0 O 1 N l Y 3 R p b 2 4 x L 1 B S T 0 d S Q U 1 B Q 0 l P T k V T I F B B U k N J Q U x F U y 9 U a X B v I G N h b W J p Y W R v L n s 4 L T l N L D M 1 f S Z x d W 9 0 O y w m c X V v d D t T Z W N 0 a W 9 u M S 9 Q U k 9 H U k F N Q U N J T 0 5 F U y B Q Q V J D S U F M R V M v V G l w b y B j Y W 1 i a W F k b y 5 7 O S 0 x M E 0 s M z Z 9 J n F 1 b 3 Q 7 L C Z x d W 9 0 O 1 N l Y 3 R p b 2 4 x L 1 B S T 0 d S Q U 1 B Q 0 l P T k V T I F B B U k N J Q U x F U y 9 U a X B v I G N h b W J p Y W R v L n s x M C 0 x M U 0 s M z d 9 J n F 1 b 3 Q 7 L C Z x d W 9 0 O 1 N l Y 3 R p b 2 4 x L 1 B S T 0 d S Q U 1 B Q 0 l P T k V T I F B B U k N J Q U x F U y 9 U a X B v I G N h b W J p Y W R v L n s x M S 0 x M k 0 s M z h 9 J n F 1 b 3 Q 7 L C Z x d W 9 0 O 1 N l Y 3 R p b 2 4 x L 1 B S T 0 d S Q U 1 B Q 0 l P T k V T I F B B U k N J Q U x F U y 9 U a X B v I G N h b W J p Y W R v L n s x M i 0 x M 0 0 s M z l 9 J n F 1 b 3 Q 7 L C Z x d W 9 0 O 1 N l Y 3 R p b 2 4 x L 1 B S T 0 d S Q U 1 B Q 0 l P T k V T I F B B U k N J Q U x F U y 9 U a X B v I G N h b W J p Y W R v L n s x M y 0 x N E 0 s N D B 9 J n F 1 b 3 Q 7 L C Z x d W 9 0 O 1 N l Y 3 R p b 2 4 x L 1 B S T 0 d S Q U 1 B Q 0 l P T k V T I F B B U k N J Q U x F U y 9 U a X B v I G N h b W J p Y W R v L n s x N C 0 x N U 0 s N D F 9 J n F 1 b 3 Q 7 L C Z x d W 9 0 O 1 N l Y 3 R p b 2 4 x L 1 B S T 0 d S Q U 1 B Q 0 l P T k V T I F B B U k N J Q U x F U y 9 U a X B v I G N h b W J p Y W R v L n s x N S 0 x N k 0 s N D J 9 J n F 1 b 3 Q 7 L C Z x d W 9 0 O 1 N l Y 3 R p b 2 4 x L 1 B S T 0 d S Q U 1 B Q 0 l P T k V T I F B B U k N J Q U x F U y 9 U a X B v I G N h b W J p Y W R v L n s x N i 0 x N 0 0 s N D N 9 J n F 1 b 3 Q 7 L C Z x d W 9 0 O 1 N l Y 3 R p b 2 4 x L 1 B S T 0 d S Q U 1 B Q 0 l P T k V T I F B B U k N J Q U x F U y 9 U a X B v I G N h b W J p Y W R v L n s x N y 0 x O E 0 s N D R 9 J n F 1 b 3 Q 7 L C Z x d W 9 0 O 1 N l Y 3 R p b 2 4 x L 1 B S T 0 d S Q U 1 B Q 0 l P T k V T I F B B U k N J Q U x F U y 9 U a X B v I G N h b W J p Y W R v L n s x O C 0 x O U 0 s N D V 9 J n F 1 b 3 Q 7 L C Z x d W 9 0 O 1 N l Y 3 R p b 2 4 x L 1 B S T 0 d S Q U 1 B Q 0 l P T k V T I F B B U k N J Q U x F U y 9 U a X B v I G N h b W J p Y W R v L n s x O S 0 y M E 0 s N D Z 9 J n F 1 b 3 Q 7 L C Z x d W 9 0 O 1 N l Y 3 R p b 2 4 x L 1 B S T 0 d S Q U 1 B Q 0 l P T k V T I F B B U k N J Q U x F U y 9 U a X B v I G N h b W J p Y W R v L n s y M C 0 y M U 0 s N D d 9 J n F 1 b 3 Q 7 L C Z x d W 9 0 O 1 N l Y 3 R p b 2 4 x L 1 B S T 0 d S Q U 1 B Q 0 l P T k V T I F B B U k N J Q U x F U y 9 U a X B v I G N h b W J p Y W R v L n s y M S 0 y M k 0 s N D h 9 J n F 1 b 3 Q 7 L C Z x d W 9 0 O 1 N l Y 3 R p b 2 4 x L 1 B S T 0 d S Q U 1 B Q 0 l P T k V T I F B B U k N J Q U x F U y 9 U a X B v I G N h b W J p Y W R v L n s 2 L T d N S S w 0 O X 0 m c X V v d D s s J n F 1 b 3 Q 7 U 2 V j d G l v b j E v U F J P R 1 J B T U F D S U 9 O R V M g U E F S Q 0 l B T E V T L 1 R p c G 8 g Y 2 F t Y m l h Z G 8 u e z c t O E 1 J L D U w f S Z x d W 9 0 O y w m c X V v d D t T Z W N 0 a W 9 u M S 9 Q U k 9 H U k F N Q U N J T 0 5 F U y B Q Q V J D S U F M R V M v V G l w b y B j Y W 1 i a W F k b y 5 7 O C 0 5 T U k s N T F 9 J n F 1 b 3 Q 7 L C Z x d W 9 0 O 1 N l Y 3 R p b 2 4 x L 1 B S T 0 d S Q U 1 B Q 0 l P T k V T I F B B U k N J Q U x F U y 9 U a X B v I G N h b W J p Y W R v L n s 5 L T E w T U k s N T J 9 J n F 1 b 3 Q 7 L C Z x d W 9 0 O 1 N l Y 3 R p b 2 4 x L 1 B S T 0 d S Q U 1 B Q 0 l P T k V T I F B B U k N J Q U x F U y 9 U a X B v I G N h b W J p Y W R v L n s x M C 0 x M U 1 J L D U z f S Z x d W 9 0 O y w m c X V v d D t T Z W N 0 a W 9 u M S 9 Q U k 9 H U k F N Q U N J T 0 5 F U y B Q Q V J D S U F M R V M v V G l w b y B j Y W 1 i a W F k b y 5 7 M T E t M T J N S S w 1 N H 0 m c X V v d D s s J n F 1 b 3 Q 7 U 2 V j d G l v b j E v U F J P R 1 J B T U F D S U 9 O R V M g U E F S Q 0 l B T E V T L 1 R p c G 8 g Y 2 F t Y m l h Z G 8 u e z E y L T E z T U k s N T V 9 J n F 1 b 3 Q 7 L C Z x d W 9 0 O 1 N l Y 3 R p b 2 4 x L 1 B S T 0 d S Q U 1 B Q 0 l P T k V T I F B B U k N J Q U x F U y 9 U a X B v I G N h b W J p Y W R v L n s x M y 0 x N E 1 J L D U 2 f S Z x d W 9 0 O y w m c X V v d D t T Z W N 0 a W 9 u M S 9 Q U k 9 H U k F N Q U N J T 0 5 F U y B Q Q V J D S U F M R V M v V G l w b y B j Y W 1 i a W F k b y 5 7 M T Q t M T V N S S w 1 N 3 0 m c X V v d D s s J n F 1 b 3 Q 7 U 2 V j d G l v b j E v U F J P R 1 J B T U F D S U 9 O R V M g U E F S Q 0 l B T E V T L 1 R p c G 8 g Y 2 F t Y m l h Z G 8 u e z E 1 L T E 2 T U k s N T h 9 J n F 1 b 3 Q 7 L C Z x d W 9 0 O 1 N l Y 3 R p b 2 4 x L 1 B S T 0 d S Q U 1 B Q 0 l P T k V T I F B B U k N J Q U x F U y 9 U a X B v I G N h b W J p Y W R v L n s x N i 0 x N 0 1 J L D U 5 f S Z x d W 9 0 O y w m c X V v d D t T Z W N 0 a W 9 u M S 9 Q U k 9 H U k F N Q U N J T 0 5 F U y B Q Q V J D S U F M R V M v V G l w b y B j Y W 1 i a W F k b y 5 7 M T c t M T h N S S w 2 M H 0 m c X V v d D s s J n F 1 b 3 Q 7 U 2 V j d G l v b j E v U F J P R 1 J B T U F D S U 9 O R V M g U E F S Q 0 l B T E V T L 1 R p c G 8 g Y 2 F t Y m l h Z G 8 u e z E 4 L T E 5 T U k s N j F 9 J n F 1 b 3 Q 7 L C Z x d W 9 0 O 1 N l Y 3 R p b 2 4 x L 1 B S T 0 d S Q U 1 B Q 0 l P T k V T I F B B U k N J Q U x F U y 9 U a X B v I G N h b W J p Y W R v L n s x O S 0 y M E 1 J L D Y y f S Z x d W 9 0 O y w m c X V v d D t T Z W N 0 a W 9 u M S 9 Q U k 9 H U k F N Q U N J T 0 5 F U y B Q Q V J D S U F M R V M v V G l w b y B j Y W 1 i a W F k b y 5 7 M j A t M j F N S S w 2 M 3 0 m c X V v d D s s J n F 1 b 3 Q 7 U 2 V j d G l v b j E v U F J P R 1 J B T U F D S U 9 O R V M g U E F S Q 0 l B T E V T L 1 R p c G 8 g Y 2 F t Y m l h Z G 8 u e z I x L T I y T U k s N j R 9 J n F 1 b 3 Q 7 L C Z x d W 9 0 O 1 N l Y 3 R p b 2 4 x L 1 B S T 0 d S Q U 1 B Q 0 l P T k V T I F B B U k N J Q U x F U y 9 U a X B v I G N h b W J p Y W R v L n s 2 L T d K L D Y 1 f S Z x d W 9 0 O y w m c X V v d D t T Z W N 0 a W 9 u M S 9 Q U k 9 H U k F N Q U N J T 0 5 F U y B Q Q V J D S U F M R V M v V G l w b y B j Y W 1 i a W F k b y 5 7 N y 0 4 S i w 2 N n 0 m c X V v d D s s J n F 1 b 3 Q 7 U 2 V j d G l v b j E v U F J P R 1 J B T U F D S U 9 O R V M g U E F S Q 0 l B T E V T L 1 R p c G 8 g Y 2 F t Y m l h Z G 8 u e z g t O U o s N j d 9 J n F 1 b 3 Q 7 L C Z x d W 9 0 O 1 N l Y 3 R p b 2 4 x L 1 B S T 0 d S Q U 1 B Q 0 l P T k V T I F B B U k N J Q U x F U y 9 U a X B v I G N h b W J p Y W R v L n s 5 L T E w S i w 2 O H 0 m c X V v d D s s J n F 1 b 3 Q 7 U 2 V j d G l v b j E v U F J P R 1 J B T U F D S U 9 O R V M g U E F S Q 0 l B T E V T L 1 R p c G 8 g Y 2 F t Y m l h Z G 8 u e z E w L T E x S i w 2 O X 0 m c X V v d D s s J n F 1 b 3 Q 7 U 2 V j d G l v b j E v U F J P R 1 J B T U F D S U 9 O R V M g U E F S Q 0 l B T E V T L 1 R p c G 8 g Y 2 F t Y m l h Z G 8 u e z E x L T E y S i w 3 M H 0 m c X V v d D s s J n F 1 b 3 Q 7 U 2 V j d G l v b j E v U F J P R 1 J B T U F D S U 9 O R V M g U E F S Q 0 l B T E V T L 1 R p c G 8 g Y 2 F t Y m l h Z G 8 u e z E y L T E z S i w 3 M X 0 m c X V v d D s s J n F 1 b 3 Q 7 U 2 V j d G l v b j E v U F J P R 1 J B T U F D S U 9 O R V M g U E F S Q 0 l B T E V T L 1 R p c G 8 g Y 2 F t Y m l h Z G 8 u e z E z L T E 0 S i w 3 M n 0 m c X V v d D s s J n F 1 b 3 Q 7 U 2 V j d G l v b j E v U F J P R 1 J B T U F D S U 9 O R V M g U E F S Q 0 l B T E V T L 1 R p c G 8 g Y 2 F t Y m l h Z G 8 u e z E 0 L T E 1 S i w 3 M 3 0 m c X V v d D s s J n F 1 b 3 Q 7 U 2 V j d G l v b j E v U F J P R 1 J B T U F D S U 9 O R V M g U E F S Q 0 l B T E V T L 1 R p c G 8 g Y 2 F t Y m l h Z G 8 u e z E 1 L T E 2 S i w 3 N H 0 m c X V v d D s s J n F 1 b 3 Q 7 U 2 V j d G l v b j E v U F J P R 1 J B T U F D S U 9 O R V M g U E F S Q 0 l B T E V T L 1 R p c G 8 g Y 2 F t Y m l h Z G 8 u e z E 2 L T E 3 S i w 3 N X 0 m c X V v d D s s J n F 1 b 3 Q 7 U 2 V j d G l v b j E v U F J P R 1 J B T U F D S U 9 O R V M g U E F S Q 0 l B T E V T L 1 R p c G 8 g Y 2 F t Y m l h Z G 8 u e z E 3 L T E 4 S i w 3 N n 0 m c X V v d D s s J n F 1 b 3 Q 7 U 2 V j d G l v b j E v U F J P R 1 J B T U F D S U 9 O R V M g U E F S Q 0 l B T E V T L 1 R p c G 8 g Y 2 F t Y m l h Z G 8 u e z E 4 L T E 5 S i w 3 N 3 0 m c X V v d D s s J n F 1 b 3 Q 7 U 2 V j d G l v b j E v U F J P R 1 J B T U F D S U 9 O R V M g U E F S Q 0 l B T E V T L 1 R p c G 8 g Y 2 F t Y m l h Z G 8 u e z E 5 L T I w S i w 3 O H 0 m c X V v d D s s J n F 1 b 3 Q 7 U 2 V j d G l v b j E v U F J P R 1 J B T U F D S U 9 O R V M g U E F S Q 0 l B T E V T L 1 R p c G 8 g Y 2 F t Y m l h Z G 8 u e z I w L T I x S i w 3 O X 0 m c X V v d D s s J n F 1 b 3 Q 7 U 2 V j d G l v b j E v U F J P R 1 J B T U F D S U 9 O R V M g U E F S Q 0 l B T E V T L 1 R p c G 8 g Y 2 F t Y m l h Z G 8 u e z I x L T I y S i w 4 M H 0 m c X V v d D s s J n F 1 b 3 Q 7 U 2 V j d G l v b j E v U F J P R 1 J B T U F D S U 9 O R V M g U E F S Q 0 l B T E V T L 1 R p c G 8 g Y 2 F t Y m l h Z G 8 u e z Y t N 1 Y s O D F 9 J n F 1 b 3 Q 7 L C Z x d W 9 0 O 1 N l Y 3 R p b 2 4 x L 1 B S T 0 d S Q U 1 B Q 0 l P T k V T I F B B U k N J Q U x F U y 9 U a X B v I G N h b W J p Y W R v L n s 3 L T h W L D g y f S Z x d W 9 0 O y w m c X V v d D t T Z W N 0 a W 9 u M S 9 Q U k 9 H U k F N Q U N J T 0 5 F U y B Q Q V J D S U F M R V M v V G l w b y B j Y W 1 i a W F k b y 5 7 O C 0 5 V i w 4 M 3 0 m c X V v d D s s J n F 1 b 3 Q 7 U 2 V j d G l v b j E v U F J P R 1 J B T U F D S U 9 O R V M g U E F S Q 0 l B T E V T L 1 R p c G 8 g Y 2 F t Y m l h Z G 8 u e z k t M T B W L D g 0 f S Z x d W 9 0 O y w m c X V v d D t T Z W N 0 a W 9 u M S 9 Q U k 9 H U k F N Q U N J T 0 5 F U y B Q Q V J D S U F M R V M v V G l w b y B j Y W 1 i a W F k b y 5 7 M T A t M T F W L D g 1 f S Z x d W 9 0 O y w m c X V v d D t T Z W N 0 a W 9 u M S 9 Q U k 9 H U k F N Q U N J T 0 5 F U y B Q Q V J D S U F M R V M v V G l w b y B j Y W 1 i a W F k b y 5 7 M T E t M T J W L D g 2 f S Z x d W 9 0 O y w m c X V v d D t T Z W N 0 a W 9 u M S 9 Q U k 9 H U k F N Q U N J T 0 5 F U y B Q Q V J D S U F M R V M v V G l w b y B j Y W 1 i a W F k b y 5 7 M T I t M T N W L D g 3 f S Z x d W 9 0 O y w m c X V v d D t T Z W N 0 a W 9 u M S 9 Q U k 9 H U k F N Q U N J T 0 5 F U y B Q Q V J D S U F M R V M v V G l w b y B j Y W 1 i a W F k b y 5 7 M T M t M T R W L D g 4 f S Z x d W 9 0 O y w m c X V v d D t T Z W N 0 a W 9 u M S 9 Q U k 9 H U k F N Q U N J T 0 5 F U y B Q Q V J D S U F M R V M v V G l w b y B j Y W 1 i a W F k b y 5 7 M T Q t M T V W L D g 5 f S Z x d W 9 0 O y w m c X V v d D t T Z W N 0 a W 9 u M S 9 Q U k 9 H U k F N Q U N J T 0 5 F U y B Q Q V J D S U F M R V M v V G l w b y B j Y W 1 i a W F k b y 5 7 M T U t M T Z W L D k w f S Z x d W 9 0 O y w m c X V v d D t T Z W N 0 a W 9 u M S 9 Q U k 9 H U k F N Q U N J T 0 5 F U y B Q Q V J D S U F M R V M v V G l w b y B j Y W 1 i a W F k b y 5 7 M T Y t M T d W L D k x f S Z x d W 9 0 O y w m c X V v d D t T Z W N 0 a W 9 u M S 9 Q U k 9 H U k F N Q U N J T 0 5 F U y B Q Q V J D S U F M R V M v V G l w b y B j Y W 1 i a W F k b y 5 7 M T c t M T h W L D k y f S Z x d W 9 0 O y w m c X V v d D t T Z W N 0 a W 9 u M S 9 Q U k 9 H U k F N Q U N J T 0 5 F U y B Q Q V J D S U F M R V M v V G l w b y B j Y W 1 i a W F k b y 5 7 M T g t M T l W L D k z f S Z x d W 9 0 O y w m c X V v d D t T Z W N 0 a W 9 u M S 9 Q U k 9 H U k F N Q U N J T 0 5 F U y B Q Q V J D S U F M R V M v V G l w b y B j Y W 1 i a W F k b y 5 7 M T k t M j B W L D k 0 f S Z x d W 9 0 O y w m c X V v d D t T Z W N 0 a W 9 u M S 9 Q U k 9 H U k F N Q U N J T 0 5 F U y B Q Q V J D S U F M R V M v V G l w b y B j Y W 1 i a W F k b y 5 7 M j A t M j F W L D k 1 f S Z x d W 9 0 O y w m c X V v d D t T Z W N 0 a W 9 u M S 9 Q U k 9 H U k F N Q U N J T 0 5 F U y B Q Q V J D S U F M R V M v V G l w b y B j Y W 1 i a W F k b y 5 7 M j E t M j J W L D k 2 f S Z x d W 9 0 O y w m c X V v d D t T Z W N 0 a W 9 u M S 9 Q U k 9 H U k F N Q U N J T 0 5 F U y B Q Q V J D S U F M R V M v V G l w b y B j Y W 1 i a W F k b y 5 7 N i 0 4 U y w 5 N 3 0 m c X V v d D s s J n F 1 b 3 Q 7 U 2 V j d G l v b j E v U F J P R 1 J B T U F D S U 9 O R V M g U E F S Q 0 l B T E V T L 1 R p c G 8 g Y 2 F t Y m l h Z G 8 u e z g t O V M s O T h 9 J n F 1 b 3 Q 7 L C Z x d W 9 0 O 1 N l Y 3 R p b 2 4 x L 1 B S T 0 d S Q U 1 B Q 0 l P T k V T I F B B U k N J Q U x F U y 9 U a X B v I G N h b W J p Y W R v L n s 5 L T E w U y w 5 O X 0 m c X V v d D s s J n F 1 b 3 Q 7 U 2 V j d G l v b j E v U F J P R 1 J B T U F D S U 9 O R V M g U E F S Q 0 l B T E V T L 1 R p c G 8 g Y 2 F t Y m l h Z G 8 u e z E w L T E x U y w x M D B 9 J n F 1 b 3 Q 7 L C Z x d W 9 0 O 1 N l Y 3 R p b 2 4 x L 1 B S T 0 d S Q U 1 B Q 0 l P T k V T I F B B U k N J Q U x F U y 9 U a X B v I G N h b W J p Y W R v L n s x M S 0 x M l M s M T A x f S Z x d W 9 0 O y w m c X V v d D t T Z W N 0 a W 9 u M S 9 Q U k 9 H U k F N Q U N J T 0 5 F U y B Q Q V J D S U F M R V M v V G l w b y B j Y W 1 i a W F k b y 5 7 M T I t M T N T L D E w M n 0 m c X V v d D s s J n F 1 b 3 Q 7 U 2 V j d G l v b j E v U F J P R 1 J B T U F D S U 9 O R V M g U E F S Q 0 l B T E V T L 1 R p c G 8 g Y 2 F t Y m l h Z G 8 u e z E z L T E 0 U y w x M D N 9 J n F 1 b 3 Q 7 X S w m c X V v d D t D b 2 x 1 b W 5 D b 3 V u d C Z x d W 9 0 O z o x M D Q s J n F 1 b 3 Q 7 S 2 V 5 Q 2 9 s d W 1 u T m F t Z X M m c X V v d D s 6 W 1 0 s J n F 1 b 3 Q 7 Q 2 9 s d W 1 u S W R l b n R p d G l l c y Z x d W 9 0 O z p b J n F 1 b 3 Q 7 U 2 V j d G l v b j E v U F J P R 1 J B T U F D S U 9 O R V M g U E F S Q 0 l B T E V T L 1 R p c G 8 g Y 2 F t Y m l h Z G 8 u e 1 N v d X J j Z S 5 O Y W 1 l L D B 9 J n F 1 b 3 Q 7 L C Z x d W 9 0 O 1 N l Y 3 R p b 2 4 x L 1 B S T 0 d S Q U 1 B Q 0 l P T k V T I F B B U k N J Q U x F U y 9 U a X B v I G N h b W J p Y W R v L n t G S U N I Q S w x f S Z x d W 9 0 O y w m c X V v d D t T Z W N 0 a W 9 u M S 9 Q U k 9 H U k F N Q U N J T 0 5 F U y B Q Q V J D S U F M R V M v V G l w b y B j Y W 1 i a W F k b y 5 7 R k 9 S T U F D S c O T T i w y f S Z x d W 9 0 O y w m c X V v d D t T Z W N 0 a W 9 u M S 9 Q U k 9 H U k F N Q U N J T 0 5 F U y B Q Q V J D S U F M R V M v V G l w b y B j Y W 1 i a W F k b y 5 7 V E l U V U x B U i w z f S Z x d W 9 0 O y w m c X V v d D t T Z W N 0 a W 9 u M S 9 Q U k 9 H U k F N Q U N J T 0 5 F U y B Q Q V J D S U F M R V M v V G l w b y B j Y W 1 i a W F k b y 5 7 V F J J T U V T V F J F I E F D Q U T D i U 1 J Q 0 8 s N H 0 m c X V v d D s s J n F 1 b 3 Q 7 U 2 V j d G l v b j E v U F J P R 1 J B T U F D S U 9 O R V M g U E F S Q 0 l B T E V T L 1 R p c G 8 g Y 2 F t Y m l h Z G 8 u e 0 N P T V B F V E V O Q 0 l B L D V 9 J n F 1 b 3 Q 7 L C Z x d W 9 0 O 1 N l Y 3 R p b 2 4 x L 1 B S T 0 d S Q U 1 B Q 0 l P T k V T I F B B U k N J Q U x F U y 9 U a X B v I G N h b W J p Y W R v L n t O T 0 1 C U k U g R E U g T E E g Q 0 9 N U E V U R U 5 D S U E s N n 0 m c X V v d D s s J n F 1 b 3 Q 7 U 2 V j d G l v b j E v U F J P R 1 J B T U F D S U 9 O R V M g U E F S Q 0 l B T E V T L 1 R p c G 8 g Y 2 F t Y m l h Z G 8 u e 1 J B U C A x L D d 9 J n F 1 b 3 Q 7 L C Z x d W 9 0 O 1 N l Y 3 R p b 2 4 x L 1 B S T 0 d S Q U 1 B Q 0 l P T k V T I F B B U k N J Q U x F U y 9 U a X B v I G N h b W J p Y W R v L n t S Q V A g M i w 4 f S Z x d W 9 0 O y w m c X V v d D t T Z W N 0 a W 9 u M S 9 Q U k 9 H U k F N Q U N J T 0 5 F U y B Q Q V J D S U F M R V M v V G l w b y B j Y W 1 i a W F k b y 5 7 U k F Q I D M s O X 0 m c X V v d D s s J n F 1 b 3 Q 7 U 2 V j d G l v b j E v U F J P R 1 J B T U F D S U 9 O R V M g U E F S Q 0 l B T E V T L 1 R p c G 8 g Y 2 F t Y m l h Z G 8 u e 1 J B U C A 0 L D E w f S Z x d W 9 0 O y w m c X V v d D t T Z W N 0 a W 9 u M S 9 Q U k 9 H U k F N Q U N J T 0 5 F U y B Q Q V J D S U F M R V M v V G l w b y B j Y W 1 i a W F k b y 5 7 U k F Q I D U s M T F 9 J n F 1 b 3 Q 7 L C Z x d W 9 0 O 1 N l Y 3 R p b 2 4 x L 1 B S T 0 d S Q U 1 B Q 0 l P T k V T I F B B U k N J Q U x F U y 9 U a X B v I G N h b W J p Y W R v L n t S Q V A g N i w x M n 0 m c X V v d D s s J n F 1 b 3 Q 7 U 2 V j d G l v b j E v U F J P R 1 J B T U F D S U 9 O R V M g U E F S Q 0 l B T E V T L 1 R p c G 8 g Y 2 F t Y m l h Z G 8 u e 0 l O U 1 R S V U N U T 1 I s M T N 9 J n F 1 b 3 Q 7 L C Z x d W 9 0 O 1 N l Y 3 R p b 2 4 x L 1 B S T 0 d S Q U 1 B Q 0 l P T k V T I F B B U k N J Q U x F U y 9 U a X B v I G N h b W J p Y W R v L n t O T 0 1 C U k U g R E U g T E E g Q 0 9 N U E V U R U 5 D S U E g M i w x N H 0 m c X V v d D s s J n F 1 b 3 Q 7 U 2 V j d G l v b j E v U F J P R 1 J B T U F D S U 9 O R V M g U E F S Q 0 l B T E V T L 1 R p c G 8 g Y 2 F t Y m l h Z G 8 u e 0 h P U k F T I F N F T U F O Q U w s M T V 9 J n F 1 b 3 Q 7 L C Z x d W 9 0 O 1 N l Y 3 R p b 2 4 x L 1 B S T 0 d S Q U 1 B Q 0 l P T k V T I F B B U k N J Q U x F U y 9 U a X B v I G N h b W J p Y W R v L n t I T 1 J B U y B Q T 1 I g V F J J T U V T V F J F L D E 2 f S Z x d W 9 0 O y w m c X V v d D t T Z W N 0 a W 9 u M S 9 Q U k 9 H U k F N Q U N J T 0 5 F U y B Q Q V J D S U F M R V M v V G l w b y B j Y W 1 i a W F k b y 5 7 N i 0 3 T C w x N 3 0 m c X V v d D s s J n F 1 b 3 Q 7 U 2 V j d G l v b j E v U F J P R 1 J B T U F D S U 9 O R V M g U E F S Q 0 l B T E V T L 1 R p c G 8 g Y 2 F t Y m l h Z G 8 u e z c t O E w s M T h 9 J n F 1 b 3 Q 7 L C Z x d W 9 0 O 1 N l Y 3 R p b 2 4 x L 1 B S T 0 d S Q U 1 B Q 0 l P T k V T I F B B U k N J Q U x F U y 9 U a X B v I G N h b W J p Y W R v L n s 4 L T l M L D E 5 f S Z x d W 9 0 O y w m c X V v d D t T Z W N 0 a W 9 u M S 9 Q U k 9 H U k F N Q U N J T 0 5 F U y B Q Q V J D S U F M R V M v V G l w b y B j Y W 1 i a W F k b y 5 7 O S 0 x M E w s M j B 9 J n F 1 b 3 Q 7 L C Z x d W 9 0 O 1 N l Y 3 R p b 2 4 x L 1 B S T 0 d S Q U 1 B Q 0 l P T k V T I F B B U k N J Q U x F U y 9 U a X B v I G N h b W J p Y W R v L n s x M C 0 x M U w s M j F 9 J n F 1 b 3 Q 7 L C Z x d W 9 0 O 1 N l Y 3 R p b 2 4 x L 1 B S T 0 d S Q U 1 B Q 0 l P T k V T I F B B U k N J Q U x F U y 9 U a X B v I G N h b W J p Y W R v L n s x M S 0 x M k w s M j J 9 J n F 1 b 3 Q 7 L C Z x d W 9 0 O 1 N l Y 3 R p b 2 4 x L 1 B S T 0 d S Q U 1 B Q 0 l P T k V T I F B B U k N J Q U x F U y 9 U a X B v I G N h b W J p Y W R v L n s x M i 0 x M 0 w s M j N 9 J n F 1 b 3 Q 7 L C Z x d W 9 0 O 1 N l Y 3 R p b 2 4 x L 1 B S T 0 d S Q U 1 B Q 0 l P T k V T I F B B U k N J Q U x F U y 9 U a X B v I G N h b W J p Y W R v L n s x M y 0 x N E w s M j R 9 J n F 1 b 3 Q 7 L C Z x d W 9 0 O 1 N l Y 3 R p b 2 4 x L 1 B S T 0 d S Q U 1 B Q 0 l P T k V T I F B B U k N J Q U x F U y 9 U a X B v I G N h b W J p Y W R v L n s x N C 0 x N U w s M j V 9 J n F 1 b 3 Q 7 L C Z x d W 9 0 O 1 N l Y 3 R p b 2 4 x L 1 B S T 0 d S Q U 1 B Q 0 l P T k V T I F B B U k N J Q U x F U y 9 U a X B v I G N h b W J p Y W R v L n s x N S 0 x N k w s M j Z 9 J n F 1 b 3 Q 7 L C Z x d W 9 0 O 1 N l Y 3 R p b 2 4 x L 1 B S T 0 d S Q U 1 B Q 0 l P T k V T I F B B U k N J Q U x F U y 9 U a X B v I G N h b W J p Y W R v L n s x N i 0 x N 0 w s M j d 9 J n F 1 b 3 Q 7 L C Z x d W 9 0 O 1 N l Y 3 R p b 2 4 x L 1 B S T 0 d S Q U 1 B Q 0 l P T k V T I F B B U k N J Q U x F U y 9 U a X B v I G N h b W J p Y W R v L n s x N y 0 x O E w s M j h 9 J n F 1 b 3 Q 7 L C Z x d W 9 0 O 1 N l Y 3 R p b 2 4 x L 1 B S T 0 d S Q U 1 B Q 0 l P T k V T I F B B U k N J Q U x F U y 9 U a X B v I G N h b W J p Y W R v L n s x O C 0 x O U w s M j l 9 J n F 1 b 3 Q 7 L C Z x d W 9 0 O 1 N l Y 3 R p b 2 4 x L 1 B S T 0 d S Q U 1 B Q 0 l P T k V T I F B B U k N J Q U x F U y 9 U a X B v I G N h b W J p Y W R v L n s x O S 0 y M E w s M z B 9 J n F 1 b 3 Q 7 L C Z x d W 9 0 O 1 N l Y 3 R p b 2 4 x L 1 B S T 0 d S Q U 1 B Q 0 l P T k V T I F B B U k N J Q U x F U y 9 U a X B v I G N h b W J p Y W R v L n s y M C 0 y M U w s M z F 9 J n F 1 b 3 Q 7 L C Z x d W 9 0 O 1 N l Y 3 R p b 2 4 x L 1 B S T 0 d S Q U 1 B Q 0 l P T k V T I F B B U k N J Q U x F U y 9 U a X B v I G N h b W J p Y W R v L n s y M S 0 y M k w s M z J 9 J n F 1 b 3 Q 7 L C Z x d W 9 0 O 1 N l Y 3 R p b 2 4 x L 1 B S T 0 d S Q U 1 B Q 0 l P T k V T I F B B U k N J Q U x F U y 9 U a X B v I G N h b W J p Y W R v L n s 2 L T d N L D M z f S Z x d W 9 0 O y w m c X V v d D t T Z W N 0 a W 9 u M S 9 Q U k 9 H U k F N Q U N J T 0 5 F U y B Q Q V J D S U F M R V M v V G l w b y B j Y W 1 i a W F k b y 5 7 N y 0 4 T S w z N H 0 m c X V v d D s s J n F 1 b 3 Q 7 U 2 V j d G l v b j E v U F J P R 1 J B T U F D S U 9 O R V M g U E F S Q 0 l B T E V T L 1 R p c G 8 g Y 2 F t Y m l h Z G 8 u e z g t O U 0 s M z V 9 J n F 1 b 3 Q 7 L C Z x d W 9 0 O 1 N l Y 3 R p b 2 4 x L 1 B S T 0 d S Q U 1 B Q 0 l P T k V T I F B B U k N J Q U x F U y 9 U a X B v I G N h b W J p Y W R v L n s 5 L T E w T S w z N n 0 m c X V v d D s s J n F 1 b 3 Q 7 U 2 V j d G l v b j E v U F J P R 1 J B T U F D S U 9 O R V M g U E F S Q 0 l B T E V T L 1 R p c G 8 g Y 2 F t Y m l h Z G 8 u e z E w L T E x T S w z N 3 0 m c X V v d D s s J n F 1 b 3 Q 7 U 2 V j d G l v b j E v U F J P R 1 J B T U F D S U 9 O R V M g U E F S Q 0 l B T E V T L 1 R p c G 8 g Y 2 F t Y m l h Z G 8 u e z E x L T E y T S w z O H 0 m c X V v d D s s J n F 1 b 3 Q 7 U 2 V j d G l v b j E v U F J P R 1 J B T U F D S U 9 O R V M g U E F S Q 0 l B T E V T L 1 R p c G 8 g Y 2 F t Y m l h Z G 8 u e z E y L T E z T S w z O X 0 m c X V v d D s s J n F 1 b 3 Q 7 U 2 V j d G l v b j E v U F J P R 1 J B T U F D S U 9 O R V M g U E F S Q 0 l B T E V T L 1 R p c G 8 g Y 2 F t Y m l h Z G 8 u e z E z L T E 0 T S w 0 M H 0 m c X V v d D s s J n F 1 b 3 Q 7 U 2 V j d G l v b j E v U F J P R 1 J B T U F D S U 9 O R V M g U E F S Q 0 l B T E V T L 1 R p c G 8 g Y 2 F t Y m l h Z G 8 u e z E 0 L T E 1 T S w 0 M X 0 m c X V v d D s s J n F 1 b 3 Q 7 U 2 V j d G l v b j E v U F J P R 1 J B T U F D S U 9 O R V M g U E F S Q 0 l B T E V T L 1 R p c G 8 g Y 2 F t Y m l h Z G 8 u e z E 1 L T E 2 T S w 0 M n 0 m c X V v d D s s J n F 1 b 3 Q 7 U 2 V j d G l v b j E v U F J P R 1 J B T U F D S U 9 O R V M g U E F S Q 0 l B T E V T L 1 R p c G 8 g Y 2 F t Y m l h Z G 8 u e z E 2 L T E 3 T S w 0 M 3 0 m c X V v d D s s J n F 1 b 3 Q 7 U 2 V j d G l v b j E v U F J P R 1 J B T U F D S U 9 O R V M g U E F S Q 0 l B T E V T L 1 R p c G 8 g Y 2 F t Y m l h Z G 8 u e z E 3 L T E 4 T S w 0 N H 0 m c X V v d D s s J n F 1 b 3 Q 7 U 2 V j d G l v b j E v U F J P R 1 J B T U F D S U 9 O R V M g U E F S Q 0 l B T E V T L 1 R p c G 8 g Y 2 F t Y m l h Z G 8 u e z E 4 L T E 5 T S w 0 N X 0 m c X V v d D s s J n F 1 b 3 Q 7 U 2 V j d G l v b j E v U F J P R 1 J B T U F D S U 9 O R V M g U E F S Q 0 l B T E V T L 1 R p c G 8 g Y 2 F t Y m l h Z G 8 u e z E 5 L T I w T S w 0 N n 0 m c X V v d D s s J n F 1 b 3 Q 7 U 2 V j d G l v b j E v U F J P R 1 J B T U F D S U 9 O R V M g U E F S Q 0 l B T E V T L 1 R p c G 8 g Y 2 F t Y m l h Z G 8 u e z I w L T I x T S w 0 N 3 0 m c X V v d D s s J n F 1 b 3 Q 7 U 2 V j d G l v b j E v U F J P R 1 J B T U F D S U 9 O R V M g U E F S Q 0 l B T E V T L 1 R p c G 8 g Y 2 F t Y m l h Z G 8 u e z I x L T I y T S w 0 O H 0 m c X V v d D s s J n F 1 b 3 Q 7 U 2 V j d G l v b j E v U F J P R 1 J B T U F D S U 9 O R V M g U E F S Q 0 l B T E V T L 1 R p c G 8 g Y 2 F t Y m l h Z G 8 u e z Y t N 0 1 J L D Q 5 f S Z x d W 9 0 O y w m c X V v d D t T Z W N 0 a W 9 u M S 9 Q U k 9 H U k F N Q U N J T 0 5 F U y B Q Q V J D S U F M R V M v V G l w b y B j Y W 1 i a W F k b y 5 7 N y 0 4 T U k s N T B 9 J n F 1 b 3 Q 7 L C Z x d W 9 0 O 1 N l Y 3 R p b 2 4 x L 1 B S T 0 d S Q U 1 B Q 0 l P T k V T I F B B U k N J Q U x F U y 9 U a X B v I G N h b W J p Y W R v L n s 4 L T l N S S w 1 M X 0 m c X V v d D s s J n F 1 b 3 Q 7 U 2 V j d G l v b j E v U F J P R 1 J B T U F D S U 9 O R V M g U E F S Q 0 l B T E V T L 1 R p c G 8 g Y 2 F t Y m l h Z G 8 u e z k t M T B N S S w 1 M n 0 m c X V v d D s s J n F 1 b 3 Q 7 U 2 V j d G l v b j E v U F J P R 1 J B T U F D S U 9 O R V M g U E F S Q 0 l B T E V T L 1 R p c G 8 g Y 2 F t Y m l h Z G 8 u e z E w L T E x T U k s N T N 9 J n F 1 b 3 Q 7 L C Z x d W 9 0 O 1 N l Y 3 R p b 2 4 x L 1 B S T 0 d S Q U 1 B Q 0 l P T k V T I F B B U k N J Q U x F U y 9 U a X B v I G N h b W J p Y W R v L n s x M S 0 x M k 1 J L D U 0 f S Z x d W 9 0 O y w m c X V v d D t T Z W N 0 a W 9 u M S 9 Q U k 9 H U k F N Q U N J T 0 5 F U y B Q Q V J D S U F M R V M v V G l w b y B j Y W 1 i a W F k b y 5 7 M T I t M T N N S S w 1 N X 0 m c X V v d D s s J n F 1 b 3 Q 7 U 2 V j d G l v b j E v U F J P R 1 J B T U F D S U 9 O R V M g U E F S Q 0 l B T E V T L 1 R p c G 8 g Y 2 F t Y m l h Z G 8 u e z E z L T E 0 T U k s N T Z 9 J n F 1 b 3 Q 7 L C Z x d W 9 0 O 1 N l Y 3 R p b 2 4 x L 1 B S T 0 d S Q U 1 B Q 0 l P T k V T I F B B U k N J Q U x F U y 9 U a X B v I G N h b W J p Y W R v L n s x N C 0 x N U 1 J L D U 3 f S Z x d W 9 0 O y w m c X V v d D t T Z W N 0 a W 9 u M S 9 Q U k 9 H U k F N Q U N J T 0 5 F U y B Q Q V J D S U F M R V M v V G l w b y B j Y W 1 i a W F k b y 5 7 M T U t M T Z N S S w 1 O H 0 m c X V v d D s s J n F 1 b 3 Q 7 U 2 V j d G l v b j E v U F J P R 1 J B T U F D S U 9 O R V M g U E F S Q 0 l B T E V T L 1 R p c G 8 g Y 2 F t Y m l h Z G 8 u e z E 2 L T E 3 T U k s N T l 9 J n F 1 b 3 Q 7 L C Z x d W 9 0 O 1 N l Y 3 R p b 2 4 x L 1 B S T 0 d S Q U 1 B Q 0 l P T k V T I F B B U k N J Q U x F U y 9 U a X B v I G N h b W J p Y W R v L n s x N y 0 x O E 1 J L D Y w f S Z x d W 9 0 O y w m c X V v d D t T Z W N 0 a W 9 u M S 9 Q U k 9 H U k F N Q U N J T 0 5 F U y B Q Q V J D S U F M R V M v V G l w b y B j Y W 1 i a W F k b y 5 7 M T g t M T l N S S w 2 M X 0 m c X V v d D s s J n F 1 b 3 Q 7 U 2 V j d G l v b j E v U F J P R 1 J B T U F D S U 9 O R V M g U E F S Q 0 l B T E V T L 1 R p c G 8 g Y 2 F t Y m l h Z G 8 u e z E 5 L T I w T U k s N j J 9 J n F 1 b 3 Q 7 L C Z x d W 9 0 O 1 N l Y 3 R p b 2 4 x L 1 B S T 0 d S Q U 1 B Q 0 l P T k V T I F B B U k N J Q U x F U y 9 U a X B v I G N h b W J p Y W R v L n s y M C 0 y M U 1 J L D Y z f S Z x d W 9 0 O y w m c X V v d D t T Z W N 0 a W 9 u M S 9 Q U k 9 H U k F N Q U N J T 0 5 F U y B Q Q V J D S U F M R V M v V G l w b y B j Y W 1 i a W F k b y 5 7 M j E t M j J N S S w 2 N H 0 m c X V v d D s s J n F 1 b 3 Q 7 U 2 V j d G l v b j E v U F J P R 1 J B T U F D S U 9 O R V M g U E F S Q 0 l B T E V T L 1 R p c G 8 g Y 2 F t Y m l h Z G 8 u e z Y t N 0 o s N j V 9 J n F 1 b 3 Q 7 L C Z x d W 9 0 O 1 N l Y 3 R p b 2 4 x L 1 B S T 0 d S Q U 1 B Q 0 l P T k V T I F B B U k N J Q U x F U y 9 U a X B v I G N h b W J p Y W R v L n s 3 L T h K L D Y 2 f S Z x d W 9 0 O y w m c X V v d D t T Z W N 0 a W 9 u M S 9 Q U k 9 H U k F N Q U N J T 0 5 F U y B Q Q V J D S U F M R V M v V G l w b y B j Y W 1 i a W F k b y 5 7 O C 0 5 S i w 2 N 3 0 m c X V v d D s s J n F 1 b 3 Q 7 U 2 V j d G l v b j E v U F J P R 1 J B T U F D S U 9 O R V M g U E F S Q 0 l B T E V T L 1 R p c G 8 g Y 2 F t Y m l h Z G 8 u e z k t M T B K L D Y 4 f S Z x d W 9 0 O y w m c X V v d D t T Z W N 0 a W 9 u M S 9 Q U k 9 H U k F N Q U N J T 0 5 F U y B Q Q V J D S U F M R V M v V G l w b y B j Y W 1 i a W F k b y 5 7 M T A t M T F K L D Y 5 f S Z x d W 9 0 O y w m c X V v d D t T Z W N 0 a W 9 u M S 9 Q U k 9 H U k F N Q U N J T 0 5 F U y B Q Q V J D S U F M R V M v V G l w b y B j Y W 1 i a W F k b y 5 7 M T E t M T J K L D c w f S Z x d W 9 0 O y w m c X V v d D t T Z W N 0 a W 9 u M S 9 Q U k 9 H U k F N Q U N J T 0 5 F U y B Q Q V J D S U F M R V M v V G l w b y B j Y W 1 i a W F k b y 5 7 M T I t M T N K L D c x f S Z x d W 9 0 O y w m c X V v d D t T Z W N 0 a W 9 u M S 9 Q U k 9 H U k F N Q U N J T 0 5 F U y B Q Q V J D S U F M R V M v V G l w b y B j Y W 1 i a W F k b y 5 7 M T M t M T R K L D c y f S Z x d W 9 0 O y w m c X V v d D t T Z W N 0 a W 9 u M S 9 Q U k 9 H U k F N Q U N J T 0 5 F U y B Q Q V J D S U F M R V M v V G l w b y B j Y W 1 i a W F k b y 5 7 M T Q t M T V K L D c z f S Z x d W 9 0 O y w m c X V v d D t T Z W N 0 a W 9 u M S 9 Q U k 9 H U k F N Q U N J T 0 5 F U y B Q Q V J D S U F M R V M v V G l w b y B j Y W 1 i a W F k b y 5 7 M T U t M T Z K L D c 0 f S Z x d W 9 0 O y w m c X V v d D t T Z W N 0 a W 9 u M S 9 Q U k 9 H U k F N Q U N J T 0 5 F U y B Q Q V J D S U F M R V M v V G l w b y B j Y W 1 i a W F k b y 5 7 M T Y t M T d K L D c 1 f S Z x d W 9 0 O y w m c X V v d D t T Z W N 0 a W 9 u M S 9 Q U k 9 H U k F N Q U N J T 0 5 F U y B Q Q V J D S U F M R V M v V G l w b y B j Y W 1 i a W F k b y 5 7 M T c t M T h K L D c 2 f S Z x d W 9 0 O y w m c X V v d D t T Z W N 0 a W 9 u M S 9 Q U k 9 H U k F N Q U N J T 0 5 F U y B Q Q V J D S U F M R V M v V G l w b y B j Y W 1 i a W F k b y 5 7 M T g t M T l K L D c 3 f S Z x d W 9 0 O y w m c X V v d D t T Z W N 0 a W 9 u M S 9 Q U k 9 H U k F N Q U N J T 0 5 F U y B Q Q V J D S U F M R V M v V G l w b y B j Y W 1 i a W F k b y 5 7 M T k t M j B K L D c 4 f S Z x d W 9 0 O y w m c X V v d D t T Z W N 0 a W 9 u M S 9 Q U k 9 H U k F N Q U N J T 0 5 F U y B Q Q V J D S U F M R V M v V G l w b y B j Y W 1 i a W F k b y 5 7 M j A t M j F K L D c 5 f S Z x d W 9 0 O y w m c X V v d D t T Z W N 0 a W 9 u M S 9 Q U k 9 H U k F N Q U N J T 0 5 F U y B Q Q V J D S U F M R V M v V G l w b y B j Y W 1 i a W F k b y 5 7 M j E t M j J K L D g w f S Z x d W 9 0 O y w m c X V v d D t T Z W N 0 a W 9 u M S 9 Q U k 9 H U k F N Q U N J T 0 5 F U y B Q Q V J D S U F M R V M v V G l w b y B j Y W 1 i a W F k b y 5 7 N i 0 3 V i w 4 M X 0 m c X V v d D s s J n F 1 b 3 Q 7 U 2 V j d G l v b j E v U F J P R 1 J B T U F D S U 9 O R V M g U E F S Q 0 l B T E V T L 1 R p c G 8 g Y 2 F t Y m l h Z G 8 u e z c t O F Y s O D J 9 J n F 1 b 3 Q 7 L C Z x d W 9 0 O 1 N l Y 3 R p b 2 4 x L 1 B S T 0 d S Q U 1 B Q 0 l P T k V T I F B B U k N J Q U x F U y 9 U a X B v I G N h b W J p Y W R v L n s 4 L T l W L D g z f S Z x d W 9 0 O y w m c X V v d D t T Z W N 0 a W 9 u M S 9 Q U k 9 H U k F N Q U N J T 0 5 F U y B Q Q V J D S U F M R V M v V G l w b y B j Y W 1 i a W F k b y 5 7 O S 0 x M F Y s O D R 9 J n F 1 b 3 Q 7 L C Z x d W 9 0 O 1 N l Y 3 R p b 2 4 x L 1 B S T 0 d S Q U 1 B Q 0 l P T k V T I F B B U k N J Q U x F U y 9 U a X B v I G N h b W J p Y W R v L n s x M C 0 x M V Y s O D V 9 J n F 1 b 3 Q 7 L C Z x d W 9 0 O 1 N l Y 3 R p b 2 4 x L 1 B S T 0 d S Q U 1 B Q 0 l P T k V T I F B B U k N J Q U x F U y 9 U a X B v I G N h b W J p Y W R v L n s x M S 0 x M l Y s O D Z 9 J n F 1 b 3 Q 7 L C Z x d W 9 0 O 1 N l Y 3 R p b 2 4 x L 1 B S T 0 d S Q U 1 B Q 0 l P T k V T I F B B U k N J Q U x F U y 9 U a X B v I G N h b W J p Y W R v L n s x M i 0 x M 1 Y s O D d 9 J n F 1 b 3 Q 7 L C Z x d W 9 0 O 1 N l Y 3 R p b 2 4 x L 1 B S T 0 d S Q U 1 B Q 0 l P T k V T I F B B U k N J Q U x F U y 9 U a X B v I G N h b W J p Y W R v L n s x M y 0 x N F Y s O D h 9 J n F 1 b 3 Q 7 L C Z x d W 9 0 O 1 N l Y 3 R p b 2 4 x L 1 B S T 0 d S Q U 1 B Q 0 l P T k V T I F B B U k N J Q U x F U y 9 U a X B v I G N h b W J p Y W R v L n s x N C 0 x N V Y s O D l 9 J n F 1 b 3 Q 7 L C Z x d W 9 0 O 1 N l Y 3 R p b 2 4 x L 1 B S T 0 d S Q U 1 B Q 0 l P T k V T I F B B U k N J Q U x F U y 9 U a X B v I G N h b W J p Y W R v L n s x N S 0 x N l Y s O T B 9 J n F 1 b 3 Q 7 L C Z x d W 9 0 O 1 N l Y 3 R p b 2 4 x L 1 B S T 0 d S Q U 1 B Q 0 l P T k V T I F B B U k N J Q U x F U y 9 U a X B v I G N h b W J p Y W R v L n s x N i 0 x N 1 Y s O T F 9 J n F 1 b 3 Q 7 L C Z x d W 9 0 O 1 N l Y 3 R p b 2 4 x L 1 B S T 0 d S Q U 1 B Q 0 l P T k V T I F B B U k N J Q U x F U y 9 U a X B v I G N h b W J p Y W R v L n s x N y 0 x O F Y s O T J 9 J n F 1 b 3 Q 7 L C Z x d W 9 0 O 1 N l Y 3 R p b 2 4 x L 1 B S T 0 d S Q U 1 B Q 0 l P T k V T I F B B U k N J Q U x F U y 9 U a X B v I G N h b W J p Y W R v L n s x O C 0 x O V Y s O T N 9 J n F 1 b 3 Q 7 L C Z x d W 9 0 O 1 N l Y 3 R p b 2 4 x L 1 B S T 0 d S Q U 1 B Q 0 l P T k V T I F B B U k N J Q U x F U y 9 U a X B v I G N h b W J p Y W R v L n s x O S 0 y M F Y s O T R 9 J n F 1 b 3 Q 7 L C Z x d W 9 0 O 1 N l Y 3 R p b 2 4 x L 1 B S T 0 d S Q U 1 B Q 0 l P T k V T I F B B U k N J Q U x F U y 9 U a X B v I G N h b W J p Y W R v L n s y M C 0 y M V Y s O T V 9 J n F 1 b 3 Q 7 L C Z x d W 9 0 O 1 N l Y 3 R p b 2 4 x L 1 B S T 0 d S Q U 1 B Q 0 l P T k V T I F B B U k N J Q U x F U y 9 U a X B v I G N h b W J p Y W R v L n s y M S 0 y M l Y s O T Z 9 J n F 1 b 3 Q 7 L C Z x d W 9 0 O 1 N l Y 3 R p b 2 4 x L 1 B S T 0 d S Q U 1 B Q 0 l P T k V T I F B B U k N J Q U x F U y 9 U a X B v I G N h b W J p Y W R v L n s 2 L T h T L D k 3 f S Z x d W 9 0 O y w m c X V v d D t T Z W N 0 a W 9 u M S 9 Q U k 9 H U k F N Q U N J T 0 5 F U y B Q Q V J D S U F M R V M v V G l w b y B j Y W 1 i a W F k b y 5 7 O C 0 5 U y w 5 O H 0 m c X V v d D s s J n F 1 b 3 Q 7 U 2 V j d G l v b j E v U F J P R 1 J B T U F D S U 9 O R V M g U E F S Q 0 l B T E V T L 1 R p c G 8 g Y 2 F t Y m l h Z G 8 u e z k t M T B T L D k 5 f S Z x d W 9 0 O y w m c X V v d D t T Z W N 0 a W 9 u M S 9 Q U k 9 H U k F N Q U N J T 0 5 F U y B Q Q V J D S U F M R V M v V G l w b y B j Y W 1 i a W F k b y 5 7 M T A t M T F T L D E w M H 0 m c X V v d D s s J n F 1 b 3 Q 7 U 2 V j d G l v b j E v U F J P R 1 J B T U F D S U 9 O R V M g U E F S Q 0 l B T E V T L 1 R p c G 8 g Y 2 F t Y m l h Z G 8 u e z E x L T E y U y w x M D F 9 J n F 1 b 3 Q 7 L C Z x d W 9 0 O 1 N l Y 3 R p b 2 4 x L 1 B S T 0 d S Q U 1 B Q 0 l P T k V T I F B B U k N J Q U x F U y 9 U a X B v I G N h b W J p Y W R v L n s x M i 0 x M 1 M s M T A y f S Z x d W 9 0 O y w m c X V v d D t T Z W N 0 a W 9 u M S 9 Q U k 9 H U k F N Q U N J T 0 5 F U y B Q Q V J D S U F M R V M v V G l w b y B j Y W 1 i a W F k b y 5 7 M T M t M T R T L D E w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S T 0 d S Q U 1 B Q 0 l P T k V T J T I w U E F S Q 0 l B T E V T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i V D M y V B M W 1 l d H J v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k M m U 2 N D A 4 L W F h Z j U t N G U 3 N S 1 h Y j U w L W N m N 2 J l N G I w Z G I y Y S I g L z 4 8 R W 5 0 c n k g V H l w Z T 0 i T G 9 h Z F R v U m V w b 3 J 0 R G l z Y W J s Z W Q i I F Z h b H V l P S J s M S I g L z 4 8 R W 5 0 c n k g V H l w Z T 0 i U X V l c n l H c m 9 1 c E l E I i B W Y W x 1 Z T 0 i c z E 2 M G Z i Z j M z L T d i Y T g t N G F j N y 1 h Y m M 5 L T c 1 N m U 4 N z F h Z G Q 3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E 5 V D E y O j Q 2 O j Q w L j g x O T k 0 M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m M 2 J h N D h j M i 0 w Z m I 5 L T Q 2 O W E t O D A y M S 1 m N D R l Z D Q 0 M W Y 2 Z j g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w M S 0 x O V Q x M j o 0 N j o 0 M C 4 4 M T k 5 N D E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x N j B m Y m Y z M y 0 3 Y m E 4 L T R h Y z c t Y W J j O S 0 3 N T Z l O D c x Y W R k N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N o a X Z v J T I w Z G U l M j B l a m V t c G x v L 0 5 h d m V n Y W N p J U M z J U I z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M j A 5 Z D A y M S 0 z N G R k L T R i M z M t O T k 3 M S 1 h Y 2 Q y Y W Z j N z F l M D Y i I C 8 + P E V u d H J 5 I F R 5 c G U 9 I k x v Y W R U b 1 J l c G 9 y d E R p c 2 F i b G V k I i B W Y W x 1 Z T 0 i b D E i I C 8 + P E V u d H J 5 I F R 5 c G U 9 I l F 1 Z X J 5 R 3 J v d X B J R C I g V m F s d W U 9 I n M x O G E 4 Y j F m M S 1 l M T d h L T R m M 2 Q t Y T k y Z i 1 j N z A 0 M G Y 5 N j Q 0 M z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A x L T E 5 V D E y O j Q 2 O j Q w L j c w M z k 2 O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W F y J T I w Y X J j a G l 2 b y U y M G R l J T I w Z W p l b X B s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1 h c i U y M G F y Y 2 h p d m 8 l M j B k Z S U y M G V q Z W 1 w b G 8 v R m l j a G E x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Y X I l M j B h c m N o a X Z v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M x N D B m Z G Q 4 N i 0 y O T E x L T R l N z Y t Y W F l Y y 0 0 O W Q 2 N D E 2 M T U 5 N D M i I C 8 + P E V u d H J 5 I F R 5 c G U 9 I l F 1 Z X J 5 R 3 J v d X B J R C I g V m F s d W U 9 I n M x N j B m Y m Y z M y 0 3 Y m E 4 L T R h Y z c t Y W J j O S 0 3 N T Z l O D c x Y W R k N z c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w M S 0 x O V Q x M j o 0 N j o 0 M C 4 4 M T k 5 N D E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1 h c i U y M G F y Y 2 h p d m 8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1 J B T U F D S U 9 O R V M l M j B Q Q V J D S U F M R V M v Q X J j a G l 2 b 3 M l M j B v Y 3 V s d G 9 z J T I w Z m l s d H J h Z G 9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l u d m 9 j Y X I l M j B m d W 5 j a S V D M y V C M 2 4 l M j B w Z X J z b 2 5 h b G l 6 Y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N v b H V t b m F z J T I w Y 2 9 u J T I w b m 9 t Y n J l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J P R 1 J B T U F D S U 9 O R V M l M j B Q Q V J D S U F M R V M v T 3 R y Y X M l M j B j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0 N v b H V t b m E l M j B k Z S U y M H R h Y m x h J T I w Z X h w Y W 5 k a W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S T 0 d S Q U 1 B Q 0 l P T k V T J T I w U E F S Q 0 l B T E V T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o M i L i L a F L R 5 M E 2 U p R s k Y E A A A A A A I A A A A A A B B m A A A A A Q A A I A A A A O J 2 S Z 3 S e 3 x r M d u p u E 3 J G L M P 5 y z 2 B W J g f v d l V 3 4 p Y b 3 U A A A A A A 6 A A A A A A g A A I A A A A B V u s m C g D 0 K o / 8 7 / E 8 U r 6 n k l b q Q z 5 8 m Q w o K 4 D X 2 3 e o x N U A A A A D I K q s B d A b 1 2 Y 2 v G n y S w w I J 3 a B s J 5 / g 4 S N I E X l l W K o c C A G K M O t h H L w q + + Z I 7 2 9 e c k b 6 l r n B 0 + o I Q Z v a p g e e M D H q 7 R W e S H U Z u K m q W b P i Y 5 G 7 y Q A A A A I b / N l 9 y X b h o G M y s u W n Y n O O m Z F 3 j V / l / W g M U B H d n 9 6 k O h Y i 8 3 r 4 N V E Z w R 6 t / / 2 u H d O B a l T V c + z x i E o j / C J S W P R 8 = < / D a t a M a s h u p > 
</file>

<file path=customXml/itemProps1.xml><?xml version="1.0" encoding="utf-8"?>
<ds:datastoreItem xmlns:ds="http://schemas.openxmlformats.org/officeDocument/2006/customXml" ds:itemID="{640B0915-1021-4979-B1C0-9CDD7B91CFA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PROGRAMACIÓN I 2024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DANIEL DAVID BENAVIDES SANCHEZ</cp:lastModifiedBy>
  <dcterms:created xsi:type="dcterms:W3CDTF">2015-06-05T18:19:34Z</dcterms:created>
  <dcterms:modified xsi:type="dcterms:W3CDTF">2024-03-08T21:51:02Z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299739c-ad3d-4908-806e-4d91151a6e13_Enabled">
    <vt:lpwstr>true</vt:lpwstr>
  </property>
  <property fmtid="{D5CDD505-2E9C-101B-9397-08002B2CF9AE}" pid="3" name="MSIP_Label_1299739c-ad3d-4908-806e-4d91151a6e13_SetDate">
    <vt:lpwstr>2024-01-22T12:32:56Z</vt:lpwstr>
  </property>
  <property fmtid="{D5CDD505-2E9C-101B-9397-08002B2CF9AE}" pid="4" name="MSIP_Label_1299739c-ad3d-4908-806e-4d91151a6e13_Method">
    <vt:lpwstr>Standard</vt:lpwstr>
  </property>
  <property fmtid="{D5CDD505-2E9C-101B-9397-08002B2CF9AE}" pid="5" name="MSIP_Label_1299739c-ad3d-4908-806e-4d91151a6e13_Name">
    <vt:lpwstr>All Employees (Unrestricted)</vt:lpwstr>
  </property>
  <property fmtid="{D5CDD505-2E9C-101B-9397-08002B2CF9AE}" pid="6" name="MSIP_Label_1299739c-ad3d-4908-806e-4d91151a6e13_SiteId">
    <vt:lpwstr>cbc2c381-2f2e-4d93-91d1-506c9316ace7</vt:lpwstr>
  </property>
  <property fmtid="{D5CDD505-2E9C-101B-9397-08002B2CF9AE}" pid="7" name="MSIP_Label_1299739c-ad3d-4908-806e-4d91151a6e13_ActionId">
    <vt:lpwstr>66f323d5-e6f9-464a-a29a-f8910775570b</vt:lpwstr>
  </property>
  <property fmtid="{D5CDD505-2E9C-101B-9397-08002B2CF9AE}" pid="8" name="MSIP_Label_1299739c-ad3d-4908-806e-4d91151a6e13_ContentBits">
    <vt:lpwstr>0</vt:lpwstr>
  </property>
</Properties>
</file>