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334C9039-774D-4D37-BFAC-3E88C66570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<sst xmlns="http://schemas.openxmlformats.org/spreadsheetml/2006/main" count="2987" uniqueCount="502">
  <si>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</si>
  <si>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</si>
  <si>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</si>
  <si>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</si>
  <si>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</si>
  <si>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</si>
  <si>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</si>
  <si>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</si>
  <si>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</si>
  <si>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</si>
  <si>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</si>
  <si>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</si>
  <si>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</si>
  <si>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</si>
  <si>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</si>
  <si>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</si>
  <si>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</si>
  <si>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</si>
  <si>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</si>
  <si>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</si>
  <si>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</si>
  <si>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</si>
  <si>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</si>
  <si>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</si>
  <si>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</si>
  <si>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</si>
  <si>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</si>
  <si>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</si>
  <si>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</si>
  <si>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</si>
  <si>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</si>
  <si>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</si>
  <si>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</si>
  <si>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</si>
  <si>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</si>
  <si>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</si>
  <si>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</si>
  <si>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</si>
  <si>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</si>
  <si>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</si>
  <si>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</si>
  <si>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</si>
  <si>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</si>
  <si>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</si>
  <si>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</si>
  <si>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</si>
  <si>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</si>
  <si>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</si>
  <si>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</si>
  <si>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</si>
  <si>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</si>
  <si>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</si>
  <si>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</si>
  <si>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</si>
  <si>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</si>
  <si>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</si>
  <si>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</si>
  <si>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</si>
  <si>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</si>
  <si>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</si>
  <si>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</si>
  <si>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</si>
  <si>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</si>
  <si>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</si>
  <si>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</si>
  <si>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</si>
  <si>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</si>
  <si>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</si>
  <si>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</si>
  <si>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</si>
  <si>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</si>
  <si>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</si>
  <si>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</si>
  <si>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</si>
  <si>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</si>
  <si>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</si>
  <si>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</si>
  <si>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</si>
  <si>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</si>
  <si>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</si>
  <si>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</si>
  <si>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</si>
  <si>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</si>
  <si>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</si>
  <si>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</si>
  <si>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</si>
  <si>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</si>
  <si>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</si>
  <si>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</si>
  <si>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</si>
  <si>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</si>
  <si>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</si>
  <si>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</si>
  <si>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</si>
  <si>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</si>
  <si>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</si>
  <si>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</si>
  <si>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</si>
  <si>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</si>
  <si>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</si>
  <si>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</si>
  <si>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</si>
  <si>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</si>
  <si>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</si>
  <si>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</si>
  <si>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</si>
  <si>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</si>
  <si>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</si>
  <si>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</si>
  <si>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</si>
  <si>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</si>
  <si>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</si>
  <si>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</si>
  <si>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</si>
  <si>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</si>
  <si>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</si>
  <si>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</si>
  <si>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</si>
  <si>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</si>
  <si>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</si>
  <si>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</si>
  <si>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</si>
  <si>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</si>
  <si>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</si>
  <si>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</si>
  <si>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</si>
  <si>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</si>
  <si>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</si>
  <si>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</si>
  <si>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</si>
  <si>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</si>
  <si>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</si>
  <si>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</si>
  <si>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</si>
  <si>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</si>
  <si>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</si>
  <si>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</si>
  <si>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</si>
  <si>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</si>
  <si>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</si>
  <si>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</si>
  <si>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</si>
  <si>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</si>
  <si>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</si>
  <si>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</si>
  <si>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</si>
  <si>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</si>
  <si>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</si>
  <si>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</si>
  <si>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</si>
  <si>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</si>
  <si>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</si>
  <si>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</si>
  <si>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</si>
  <si>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</si>
  <si>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</si>
  <si>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</si>
  <si>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</si>
  <si>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</si>
  <si>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</si>
  <si>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</si>
  <si>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</si>
  <si>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</si>
  <si>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</si>
  <si>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</si>
  <si>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</si>
  <si>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</si>
  <si>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</si>
  <si>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</si>
  <si>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</si>
  <si>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</si>
  <si>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</si>
  <si>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</si>
  <si>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</si>
  <si>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</si>
  <si>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</si>
  <si>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</si>
  <si>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</si>
  <si>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</si>
  <si>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</si>
  <si>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</si>
  <si>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</si>
  <si>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</si>
  <si>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</si>
  <si>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</si>
  <si>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</si>
  <si>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</si>
  <si>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</si>
  <si>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</si>
  <si>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</si>
  <si>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</si>
  <si>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</si>
  <si>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</si>
  <si>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</si>
  <si>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</si>
  <si>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</si>
  <si>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</si>
  <si>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</si>
  <si>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</si>
  <si>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</si>
  <si>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</si>
  <si>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</si>
  <si>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</si>
  <si>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</si>
  <si>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</si>
  <si>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</si>
  <si>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</si>
  <si>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</si>
  <si>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</si>
  <si>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</si>
  <si>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</si>
  <si>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</si>
  <si>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</si>
  <si>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</si>
  <si>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</si>
  <si>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</si>
  <si>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</si>
  <si>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</si>
  <si>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</si>
  <si>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</si>
  <si>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</si>
  <si>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</si>
  <si>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</si>
  <si>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</si>
  <si>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</si>
  <si>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</si>
  <si>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</si>
  <si>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</si>
  <si>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</si>
  <si>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</si>
  <si>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</si>
  <si>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</si>
  <si>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</si>
  <si>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</si>
  <si>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</si>
  <si>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</si>
  <si>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</si>
  <si>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</si>
  <si>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</si>
  <si>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</si>
  <si>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</si>
  <si>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</si>
  <si>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</si>
  <si>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</si>
  <si>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</si>
  <si>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</si>
  <si>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</si>
  <si>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</si>
  <si>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</si>
  <si>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</si>
  <si>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</si>
  <si>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</si>
  <si>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</si>
  <si>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</si>
  <si>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</si>
  <si>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</si>
  <si>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</si>
  <si>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</si>
  <si>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</si>
  <si>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</si>
  <si>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</si>
  <si>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</si>
  <si>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</si>
  <si>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</si>
  <si>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</si>
  <si>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</si>
  <si>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</si>
  <si>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</si>
  <si>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</si>
  <si>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</si>
  <si>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</si>
  <si>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</si>
  <si>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</si>
  <si>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</si>
  <si>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</si>
  <si>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</si>
  <si>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</si>
  <si>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</si>
  <si>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</si>
  <si>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</si>
  <si>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</si>
  <si>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</si>
  <si>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</si>
  <si>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</si>
  <si>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</si>
  <si>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</si>
  <si>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</si>
  <si>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</si>
  <si>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</si>
  <si>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</si>
  <si>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</si>
  <si>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</si>
  <si>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</si>
  <si>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</si>
  <si>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</si>
  <si>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</si>
  <si>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</si>
  <si>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</si>
  <si>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</si>
  <si>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</si>
  <si>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NUEVO AG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</si>
  <si>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</si>
  <si>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</si>
  <si>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</si>
  <si>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</si>
  <si>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</si>
  <si>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</si>
  <si>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</si>
  <si>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</si>
  <si>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</si>
  <si>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</si>
  <si>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</si>
  <si>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</si>
  <si>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</si>
  <si>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</si>
  <si>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</si>
  <si>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</si>
  <si>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</si>
  <si>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</si>
  <si>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</si>
  <si>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</si>
  <si>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</si>
  <si>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</si>
  <si>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</si>
  <si>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</si>
  <si>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</si>
  <si>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</si>
  <si>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</si>
  <si>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</si>
  <si>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</si>
  <si>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</si>
  <si>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</si>
  <si>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</si>
  <si>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</si>
  <si>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</si>
  <si>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</si>
  <si>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</si>
  <si>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</si>
  <si>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</si>
  <si>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</si>
  <si>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</si>
  <si>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</si>
  <si>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</si>
  <si>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</si>
  <si>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</si>
  <si>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</si>
  <si>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</si>
  <si>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</si>
  <si>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</si>
  <si>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</si>
  <si>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</si>
  <si>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</si>
  <si>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</si>
  <si>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</si>
  <si>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</si>
  <si>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</si>
  <si>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</si>
  <si>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</si>
  <si>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</si>
  <si>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</si>
  <si>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</si>
  <si>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</si>
  <si>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</si>
  <si>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</si>
  <si>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</si>
  <si>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</si>
  <si>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</si>
  <si>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</si>
  <si>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</si>
  <si>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</si>
  <si>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</si>
  <si>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</si>
  <si>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</si>
  <si>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</si>
  <si>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</si>
  <si>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</si>
  <si>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</si>
  <si>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</si>
  <si>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</si>
  <si>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</si>
  <si>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</si>
  <si>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</si>
  <si>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</si>
  <si>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</si>
  <si>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</si>
  <si>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</si>
  <si>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</si>
  <si>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</si>
  <si>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</si>
  <si>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</si>
  <si>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</si>
  <si>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</si>
  <si>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</si>
  <si>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</si>
  <si>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</si>
  <si>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</si>
  <si>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</si>
  <si>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</si>
  <si>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</si>
  <si>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</si>
  <si>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</si>
  <si>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</si>
  <si>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</si>
  <si>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</si>
  <si>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</si>
  <si>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</si>
  <si>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</si>
  <si>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</si>
  <si>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</si>
  <si>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</si>
  <si>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</si>
  <si>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</si>
  <si>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</si>
  <si>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</si>
  <si>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</si>
  <si>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</si>
  <si>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</si>
  <si>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</si>
  <si>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</si>
  <si>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</si>
  <si>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</si>
  <si>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</si>
  <si>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</si>
  <si>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</si>
  <si>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</si>
  <si>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</si>
  <si>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</si>
  <si>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</si>
  <si>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</si>
  <si>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</si>
  <si>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</si>
  <si>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</si>
  <si>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</si>
  <si>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</si>
  <si>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</si>
  <si>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</si>
  <si>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</si>
  <si>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</si>
  <si>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</si>
  <si>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</si>
  <si>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</si>
  <si>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</si>
  <si>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</si>
  <si>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</si>
  <si>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</si>
  <si>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</si>
  <si>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</si>
  <si>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</si>
  <si>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</si>
  <si>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</si>
  <si>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</si>
  <si>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</si>
  <si>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</si>
  <si>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</si>
  <si>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</si>
  <si>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</si>
  <si>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</si>
  <si>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</si>
  <si>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</si>
  <si>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</si>
  <si>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</si>
  <si>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</si>
  <si>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</si>
  <si>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</si>
  <si>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</si>
  <si>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</si>
  <si>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</si>
  <si>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</si>
  <si>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</si>
  <si>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</si>
  <si>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</si>
  <si>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</si>
  <si>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</si>
  <si>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</si>
  <si>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</si>
  <si>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</si>
  <si>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</si>
  <si>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</si>
  <si>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</si>
  <si>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</si>
  <si>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</si>
  <si>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</si>
  <si>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</si>
  <si>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</si>
  <si>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</si>
  <si>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</si>
  <si>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</si>
  <si>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</si>
  <si>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</si>
  <si>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</si>
  <si>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</si>
  <si>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</si>
  <si>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</si>
  <si>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</si>
  <si>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</si>
  <si>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</si>
  <si>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</si>
  <si>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</si>
  <si>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</si>
  <si>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</si>
  <si>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</si>
  <si>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2742580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</si>
</sst>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FERNANDO LEÓN CARDONA OTALVARO</c:v>
              </c:pt>
              <c:pt idx="3">
                <c:v>IVÁN DARÍO SALAMANCA CASTRO</c:v>
              </c:pt>
              <c:pt idx="4">
                <c:v>Rubiela Isabel Beleño Ramos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Diana María Montoya Pareja</c:v>
              </c:pt>
              <c:pt idx="8">
                <c:v>JAIRO ELIECER QUINTERO LEMOS</c:v>
              </c:pt>
              <c:pt idx="9">
                <c:v>DIEGO ALBERTO LOPEZ ZAPATA</c:v>
              </c:pt>
              <c:pt idx="10">
                <c:v>MARTA ESTER GOMEZ ADASME</c:v>
              </c:pt>
              <c:pt idx="11">
                <c:v>Ana María Cataño Ospina</c:v>
              </c:pt>
              <c:pt idx="12">
                <c:v>ALBER DARIO ARANGO</c:v>
              </c:pt>
              <c:pt idx="13">
                <c:v>NUEVO INGLÉS</c:v>
              </c:pt>
              <c:pt idx="14">
                <c:v>FREDDY ALEXANDER RAMIREZ RIVERA</c:v>
              </c:pt>
              <c:pt idx="15">
                <c:v>MAGNOLIA DE LA CRUZ BARAJAS GIRALDO</c:v>
              </c:pt>
              <c:pt idx="16">
                <c:v>JAIME HUMBERTO FONSECA ESPINAL</c:v>
              </c:pt>
              <c:pt idx="17">
                <c:v>NUEVO AG</c:v>
              </c:pt>
              <c:pt idx="18">
                <c:v>Astrid Yulieth Guzmán Burbano</c:v>
              </c:pt>
              <c:pt idx="19">
                <c:v>CARLOS DANIEL GOMEZ DAZA</c:v>
              </c:pt>
              <c:pt idx="20">
                <c:v>KAREN MARGARITA  HERNANDEZ VELASCO</c:v>
              </c:pt>
              <c:pt idx="21">
                <c:v>LEONARDO ALBERTO MARTINEZ FONTALVO</c:v>
              </c:pt>
              <c:pt idx="22">
                <c:v>BERNARDO ZAPATA BAENA</c:v>
              </c:pt>
              <c:pt idx="23">
                <c:v>KENIA NAYIVER LOPEZ RAMIREZ</c:v>
              </c:pt>
              <c:pt idx="24">
                <c:v>ISABEL CRISTINA JARAMILLO PEREZ</c:v>
              </c:pt>
              <c:pt idx="25">
                <c:v>YEISON BARRIOS FUNIELES</c:v>
              </c:pt>
              <c:pt idx="26">
                <c:v>MARIA ANGELA MONTOYA ESTACIO</c:v>
              </c:pt>
              <c:pt idx="27">
                <c:v>LEONARDO TAMAYO MEJIA</c:v>
              </c:pt>
              <c:pt idx="28">
                <c:v>JOHN JAIRO RIVERA NOREÑA</c:v>
              </c:pt>
              <c:pt idx="29">
                <c:v>VÍCTOR ENRIQUE GARCÍA MOLINA</c:v>
              </c:pt>
              <c:pt idx="30">
                <c:v>OLGA BIVIANA  RAMIREZ GOMEZ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RODRIGO JESUS  EBRAT CARR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DIEGO ALEJANDRO MORENO VELASQUEZ</c:v>
              </c:pt>
              <c:pt idx="38">
                <c:v>ANDRES MAURICIO ORTIZ MORALES</c:v>
              </c:pt>
              <c:pt idx="39">
                <c:v>RENATO CABALLERO ARBOLEDA</c:v>
              </c:pt>
              <c:pt idx="40">
                <c:v>YURANI GALLEGO CARDONA</c:v>
              </c:pt>
              <c:pt idx="41">
                <c:v>IVAN ALEJANDRO ARIAS GOMEZ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CARLOS ALBERTO MONTOYA CANO</c:v>
              </c:pt>
              <c:pt idx="45">
                <c:v>LUIS ALFONSO ARROYAVE ZULUAGA</c:v>
              </c:pt>
              <c:pt idx="46">
                <c:v>NUEVO DERECHOS FUNDAMENTAL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JOHN FREDY SADDER RAMÍREZ  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OLIVIA MARCELA ORREGO PALACIOS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34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13.621804166665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AG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13.621806481482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13.621802430556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AG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3"/>
    </i>
    <i>
      <x v="49"/>
    </i>
    <i>
      <x v="28"/>
    </i>
    <i>
      <x v="33"/>
    </i>
    <i>
      <x v="70"/>
    </i>
    <i>
      <x v="6"/>
    </i>
    <i>
      <x v="17"/>
    </i>
    <i>
      <x v="18"/>
    </i>
    <i>
      <x v="36"/>
    </i>
    <i>
      <x v="19"/>
    </i>
    <i>
      <x v="56"/>
    </i>
    <i>
      <x v="4"/>
    </i>
    <i>
      <x v="1"/>
    </i>
    <i>
      <x v="64"/>
    </i>
    <i>
      <x v="29"/>
    </i>
    <i>
      <x v="53"/>
    </i>
    <i>
      <x v="34"/>
    </i>
    <i>
      <x v="61"/>
    </i>
    <i>
      <x v="8"/>
    </i>
    <i>
      <x v="11"/>
    </i>
    <i>
      <x v="44"/>
    </i>
    <i>
      <x v="46"/>
    </i>
    <i>
      <x v="9"/>
    </i>
    <i>
      <x v="45"/>
    </i>
    <i>
      <x v="31"/>
    </i>
    <i>
      <x v="75"/>
    </i>
    <i>
      <x v="55"/>
    </i>
    <i>
      <x v="47"/>
    </i>
    <i>
      <x v="42"/>
    </i>
    <i>
      <x v="71"/>
    </i>
    <i>
      <x v="66"/>
    </i>
    <i>
      <x v="30"/>
    </i>
    <i>
      <x v="52"/>
    </i>
    <i>
      <x v="69"/>
    </i>
    <i>
      <x v="27"/>
    </i>
    <i>
      <x v="21"/>
    </i>
    <i>
      <x v="54"/>
    </i>
    <i>
      <x v="20"/>
    </i>
    <i>
      <x v="7"/>
    </i>
    <i>
      <x v="68"/>
    </i>
    <i>
      <x v="76"/>
    </i>
    <i>
      <x v="32"/>
    </i>
    <i>
      <x v="57"/>
    </i>
    <i>
      <x v="73"/>
    </i>
    <i>
      <x v="10"/>
    </i>
    <i>
      <x v="50"/>
    </i>
    <i>
      <x v="62"/>
    </i>
    <i>
      <x v="37"/>
    </i>
    <i>
      <x v="25"/>
    </i>
    <i>
      <x v="41"/>
    </i>
    <i>
      <x v="40"/>
    </i>
    <i>
      <x v="15"/>
    </i>
    <i>
      <x v="24"/>
    </i>
    <i>
      <x v="16"/>
    </i>
    <i>
      <x v="67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5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6"/>
      <queryTableField id="107" dataBound="0" tableColumnId="107"/>
      <queryTableField id="108" dataBound="0" tableColumnId="108"/>
      <queryTableField id="109" dataBound="0" tableColumnId="109"/>
      <queryTableField id="110" dataBound="0" tableColumnId="110"/>
      <queryTableField id="111" dataBound="0" tableColumnId="111"/>
      <queryTableField id="112" dataBound="0" tableColumnId="112"/>
      <queryTableField id="113" dataBound="0" tableColumnId="1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" xr3:uid="{DD845AE9-38B6-4A80-8432-09E4AAC72E7D}" uniqueName="1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6" xr3:uid="{F040B160-123F-41F3-833E-B05E986C4DBF}" uniqueName="106" name="14-15S" queryTableFieldId="106"/>
    <tableColumn id="107" xr3:uid="{10D02C96-E34A-4B40-8233-841B3C266A70}" uniqueName="107" name="15-16S" queryTableFieldId="107"/>
    <tableColumn id="108" xr3:uid="{D5E03B02-FE6E-48D4-A664-5FAA42BACB7D}" uniqueName="108" name="16-17S" queryTableFieldId="108"/>
    <tableColumn id="109" xr3:uid="{758A1885-478F-4515-9C8C-DF421652753D}" uniqueName="109" name="17-18S" queryTableFieldId="109"/>
    <tableColumn id="110" xr3:uid="{9CCED529-3CAC-460F-AD3A-DD847BD4918E}" uniqueName="110" name="18-19S" queryTableFieldId="110"/>
    <tableColumn id="111" xr3:uid="{ED6351E4-53CD-42B7-8B6E-E94C6269E09D}" uniqueName="111" name="19-20S" queryTableFieldId="111"/>
    <tableColumn id="112" xr3:uid="{018626A8-6BC4-4D1A-AF55-EB05137C4C4C}" uniqueName="112" name="20-21S" queryTableFieldId="112"/>
    <tableColumn id="113" xr3:uid="{DA218E77-EC56-4B52-B643-4E7D054D4396}" uniqueName="113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9AC298-184D-4F56-A345-DA071939C279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topLeftCell="A164" zoomScaleNormal="100" workbookViewId="0">
      <selection activeCell="C178" sqref="C178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554687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2042</v>
      </c>
      <c r="R1" s="6" t="s">
        <v>466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467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468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469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470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471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491</v>
      </c>
      <c r="CU2" t="s">
        <v>492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493</v>
      </c>
      <c r="DC2" t="s">
        <v>494</v>
      </c>
      <c r="DD2" t="s">
        <v>495</v>
      </c>
      <c r="DE2" t="s">
        <v>496</v>
      </c>
      <c r="DF2" t="s">
        <v>497</v>
      </c>
      <c r="DG2" t="s">
        <v>498</v>
      </c>
      <c r="DH2" t="s">
        <v>499</v>
      </c>
      <c r="DI2" t="s">
        <v>500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487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486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488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488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488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487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308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308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486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>
        <v>4</v>
      </c>
      <c r="AA37">
        <v>4</v>
      </c>
      <c r="AB37">
        <v>4</v>
      </c>
      <c r="AC37">
        <v>4</v>
      </c>
      <c r="AP37">
        <v>4</v>
      </c>
      <c r="AQ37">
        <v>4</v>
      </c>
      <c r="AR37">
        <v>4</v>
      </c>
      <c r="AS37">
        <v>4</v>
      </c>
      <c r="BD37">
        <v>4</v>
      </c>
      <c r="BE37">
        <v>4</v>
      </c>
      <c r="BF37">
        <v>4</v>
      </c>
      <c r="BG37">
        <v>4</v>
      </c>
      <c r="BV37">
        <v>4</v>
      </c>
      <c r="BW37">
        <v>4</v>
      </c>
      <c r="BX37">
        <v>4</v>
      </c>
      <c r="BY37">
        <v>4</v>
      </c>
      <c r="CL37">
        <v>4</v>
      </c>
      <c r="CM37">
        <v>4</v>
      </c>
      <c r="CN37">
        <v>4</v>
      </c>
      <c r="CO37">
        <v>4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>
        <v>4</v>
      </c>
      <c r="Y38">
        <v>4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>
        <v>4</v>
      </c>
      <c r="AO39">
        <v>4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308</v>
      </c>
      <c r="P40">
        <v>2</v>
      </c>
      <c r="Q40">
        <v>24</v>
      </c>
      <c r="BH40">
        <v>4</v>
      </c>
      <c r="BI40">
        <v>4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>
        <v>4</v>
      </c>
      <c r="CK41">
        <v>4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>
        <v>4</v>
      </c>
      <c r="BU42">
        <v>4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308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308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487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488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308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488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488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486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>
        <v>4</v>
      </c>
      <c r="S71">
        <v>4</v>
      </c>
      <c r="T71">
        <v>4</v>
      </c>
      <c r="U71">
        <v>4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N71">
        <v>4</v>
      </c>
      <c r="BO71">
        <v>4</v>
      </c>
      <c r="BP71">
        <v>4</v>
      </c>
      <c r="BQ71">
        <v>4</v>
      </c>
      <c r="CD71">
        <v>4</v>
      </c>
      <c r="CE71">
        <v>4</v>
      </c>
      <c r="CF71">
        <v>4</v>
      </c>
      <c r="CG71">
        <v>4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>
        <v>4</v>
      </c>
      <c r="BS72">
        <v>4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>
        <v>4</v>
      </c>
      <c r="CI73">
        <v>4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>
        <v>4</v>
      </c>
      <c r="W74">
        <v>4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489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489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489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489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490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490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490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490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487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487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488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308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308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487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308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487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488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501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501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501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501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501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501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488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487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308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487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308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308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487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308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308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3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300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301</v>
      </c>
      <c r="M233">
        <v>1</v>
      </c>
      <c r="N233" t="s">
        <v>300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302</v>
      </c>
      <c r="J234">
        <v>1</v>
      </c>
      <c r="N234" t="s">
        <v>300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293</v>
      </c>
      <c r="B235" t="s">
        <v>303</v>
      </c>
      <c r="C235" t="s">
        <v>295</v>
      </c>
      <c r="D235" t="s">
        <v>304</v>
      </c>
      <c r="E235">
        <v>1</v>
      </c>
      <c r="F235" t="s">
        <v>179</v>
      </c>
      <c r="G235" t="s">
        <v>305</v>
      </c>
      <c r="H235">
        <v>1</v>
      </c>
      <c r="I235">
        <v>1</v>
      </c>
      <c r="J235">
        <v>1</v>
      </c>
      <c r="K235">
        <v>1</v>
      </c>
      <c r="N235" t="s">
        <v>306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3">
      <c r="A236" t="s">
        <v>293</v>
      </c>
      <c r="B236" t="s">
        <v>303</v>
      </c>
      <c r="C236" t="s">
        <v>295</v>
      </c>
      <c r="D236" t="s">
        <v>304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293</v>
      </c>
      <c r="B237" t="s">
        <v>303</v>
      </c>
      <c r="C237" t="s">
        <v>295</v>
      </c>
      <c r="D237" t="s">
        <v>304</v>
      </c>
      <c r="E237">
        <v>1</v>
      </c>
      <c r="F237" t="s">
        <v>110</v>
      </c>
      <c r="G237" t="s">
        <v>307</v>
      </c>
      <c r="H237">
        <v>1</v>
      </c>
      <c r="I237">
        <v>1</v>
      </c>
      <c r="J237">
        <v>1</v>
      </c>
      <c r="K237">
        <v>1</v>
      </c>
      <c r="N237" t="s">
        <v>308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293</v>
      </c>
      <c r="B238" t="s">
        <v>303</v>
      </c>
      <c r="C238" t="s">
        <v>295</v>
      </c>
      <c r="D238" t="s">
        <v>304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3">
      <c r="A239" t="s">
        <v>293</v>
      </c>
      <c r="B239" t="s">
        <v>303</v>
      </c>
      <c r="C239" t="s">
        <v>295</v>
      </c>
      <c r="D239" t="s">
        <v>304</v>
      </c>
      <c r="E239">
        <v>1</v>
      </c>
      <c r="F239" t="s">
        <v>170</v>
      </c>
      <c r="G239" t="s">
        <v>309</v>
      </c>
      <c r="H239">
        <v>1</v>
      </c>
      <c r="N239" t="s">
        <v>306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293</v>
      </c>
      <c r="B240" t="s">
        <v>303</v>
      </c>
      <c r="C240" t="s">
        <v>295</v>
      </c>
      <c r="D240" t="s">
        <v>304</v>
      </c>
      <c r="E240">
        <v>1</v>
      </c>
      <c r="F240" t="s">
        <v>310</v>
      </c>
      <c r="G240" t="s">
        <v>311</v>
      </c>
      <c r="I240">
        <v>1</v>
      </c>
      <c r="N240" t="s">
        <v>306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293</v>
      </c>
      <c r="B241" t="s">
        <v>312</v>
      </c>
      <c r="C241" t="s">
        <v>313</v>
      </c>
      <c r="D241" t="s">
        <v>314</v>
      </c>
      <c r="E241">
        <v>1</v>
      </c>
      <c r="F241" t="s">
        <v>179</v>
      </c>
      <c r="G241" t="s">
        <v>305</v>
      </c>
      <c r="H241">
        <v>1</v>
      </c>
      <c r="I241">
        <v>1</v>
      </c>
      <c r="J241">
        <v>1</v>
      </c>
      <c r="K241">
        <v>1</v>
      </c>
      <c r="N241" t="s">
        <v>315</v>
      </c>
      <c r="P241">
        <v>3</v>
      </c>
      <c r="Q241">
        <v>36</v>
      </c>
      <c r="X241">
        <v>205</v>
      </c>
      <c r="Y241">
        <v>205</v>
      </c>
      <c r="AN241">
        <v>205</v>
      </c>
    </row>
    <row r="242" spans="1:93" x14ac:dyDescent="0.3">
      <c r="A242" t="s">
        <v>293</v>
      </c>
      <c r="B242" t="s">
        <v>312</v>
      </c>
      <c r="C242" t="s">
        <v>313</v>
      </c>
      <c r="D242" t="s">
        <v>314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487</v>
      </c>
      <c r="P242">
        <v>2</v>
      </c>
      <c r="Q242">
        <v>24</v>
      </c>
      <c r="BD242">
        <v>205</v>
      </c>
      <c r="BE242">
        <v>205</v>
      </c>
    </row>
    <row r="243" spans="1:93" x14ac:dyDescent="0.3">
      <c r="A243" t="s">
        <v>293</v>
      </c>
      <c r="B243" t="s">
        <v>312</v>
      </c>
      <c r="C243" t="s">
        <v>313</v>
      </c>
      <c r="D243" t="s">
        <v>314</v>
      </c>
      <c r="E243">
        <v>1</v>
      </c>
      <c r="F243" t="s">
        <v>272</v>
      </c>
      <c r="G243" t="s">
        <v>316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205</v>
      </c>
      <c r="AA243">
        <v>205</v>
      </c>
    </row>
    <row r="244" spans="1:93" x14ac:dyDescent="0.3">
      <c r="A244" t="s">
        <v>293</v>
      </c>
      <c r="B244" t="s">
        <v>312</v>
      </c>
      <c r="C244" t="s">
        <v>313</v>
      </c>
      <c r="D244" t="s">
        <v>314</v>
      </c>
      <c r="E244">
        <v>1</v>
      </c>
      <c r="F244" t="s">
        <v>110</v>
      </c>
      <c r="G244" t="s">
        <v>307</v>
      </c>
      <c r="H244">
        <v>1</v>
      </c>
      <c r="I244">
        <v>1</v>
      </c>
      <c r="J244">
        <v>1</v>
      </c>
      <c r="K244">
        <v>1</v>
      </c>
      <c r="N244" t="s">
        <v>488</v>
      </c>
      <c r="P244">
        <v>2</v>
      </c>
      <c r="Q244">
        <v>24</v>
      </c>
      <c r="AB244">
        <v>205</v>
      </c>
      <c r="AC244">
        <v>205</v>
      </c>
    </row>
    <row r="245" spans="1:93" x14ac:dyDescent="0.3">
      <c r="A245" t="s">
        <v>293</v>
      </c>
      <c r="B245" t="s">
        <v>312</v>
      </c>
      <c r="C245" t="s">
        <v>313</v>
      </c>
      <c r="D245" t="s">
        <v>314</v>
      </c>
      <c r="E245">
        <v>1</v>
      </c>
      <c r="F245" t="s">
        <v>264</v>
      </c>
      <c r="G245" t="s">
        <v>317</v>
      </c>
      <c r="H245">
        <v>1</v>
      </c>
      <c r="I245">
        <v>1</v>
      </c>
      <c r="N245" t="s">
        <v>315</v>
      </c>
      <c r="P245">
        <v>9</v>
      </c>
      <c r="Q245">
        <v>108</v>
      </c>
      <c r="AO245">
        <v>205</v>
      </c>
      <c r="AP245">
        <v>205</v>
      </c>
      <c r="AQ245">
        <v>205</v>
      </c>
      <c r="BT245">
        <v>205</v>
      </c>
      <c r="BU245">
        <v>205</v>
      </c>
      <c r="BV245">
        <v>205</v>
      </c>
      <c r="BW245">
        <v>205</v>
      </c>
      <c r="CL245">
        <v>205</v>
      </c>
      <c r="CM245">
        <v>205</v>
      </c>
    </row>
    <row r="246" spans="1:93" x14ac:dyDescent="0.3">
      <c r="A246" t="s">
        <v>293</v>
      </c>
      <c r="B246" t="s">
        <v>312</v>
      </c>
      <c r="C246" t="s">
        <v>313</v>
      </c>
      <c r="D246" t="s">
        <v>314</v>
      </c>
      <c r="E246">
        <v>1</v>
      </c>
      <c r="F246" t="s">
        <v>262</v>
      </c>
      <c r="G246" t="s">
        <v>318</v>
      </c>
      <c r="J246">
        <v>1</v>
      </c>
      <c r="N246" t="s">
        <v>300</v>
      </c>
      <c r="P246">
        <v>8</v>
      </c>
      <c r="Q246">
        <v>96</v>
      </c>
      <c r="AR246">
        <v>205</v>
      </c>
      <c r="AS246">
        <v>205</v>
      </c>
      <c r="BH246">
        <v>205</v>
      </c>
      <c r="BI246">
        <v>205</v>
      </c>
      <c r="BX246">
        <v>205</v>
      </c>
      <c r="BY246">
        <v>205</v>
      </c>
      <c r="CN246">
        <v>205</v>
      </c>
      <c r="CO246">
        <v>205</v>
      </c>
    </row>
    <row r="247" spans="1:93" x14ac:dyDescent="0.3">
      <c r="A247" t="s">
        <v>293</v>
      </c>
      <c r="B247" t="s">
        <v>312</v>
      </c>
      <c r="C247" t="s">
        <v>313</v>
      </c>
      <c r="D247" t="s">
        <v>314</v>
      </c>
      <c r="E247">
        <v>1</v>
      </c>
      <c r="F247" t="s">
        <v>254</v>
      </c>
      <c r="G247" t="s">
        <v>319</v>
      </c>
      <c r="H247">
        <v>1</v>
      </c>
      <c r="N247" t="s">
        <v>315</v>
      </c>
      <c r="P247">
        <v>4</v>
      </c>
      <c r="Q247">
        <v>48</v>
      </c>
      <c r="BF247">
        <v>205</v>
      </c>
      <c r="BG247">
        <v>205</v>
      </c>
      <c r="CJ247">
        <v>205</v>
      </c>
      <c r="CK247">
        <v>205</v>
      </c>
    </row>
    <row r="248" spans="1:93" x14ac:dyDescent="0.3">
      <c r="A248" t="s">
        <v>293</v>
      </c>
      <c r="B248" t="s">
        <v>320</v>
      </c>
      <c r="C248" t="s">
        <v>295</v>
      </c>
      <c r="D248" t="s">
        <v>321</v>
      </c>
      <c r="E248">
        <v>6</v>
      </c>
      <c r="F248" t="s">
        <v>269</v>
      </c>
      <c r="G248" t="s">
        <v>297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D248">
        <v>205</v>
      </c>
      <c r="CE248">
        <v>205</v>
      </c>
    </row>
    <row r="249" spans="1:93" x14ac:dyDescent="0.3">
      <c r="A249" t="s">
        <v>293</v>
      </c>
      <c r="B249" t="s">
        <v>320</v>
      </c>
      <c r="C249" t="s">
        <v>295</v>
      </c>
      <c r="D249" t="s">
        <v>321</v>
      </c>
      <c r="E249">
        <v>6</v>
      </c>
      <c r="F249" t="s">
        <v>146</v>
      </c>
      <c r="G249" t="s">
        <v>322</v>
      </c>
      <c r="H249">
        <v>1</v>
      </c>
      <c r="N249" t="s">
        <v>296</v>
      </c>
      <c r="P249">
        <v>4</v>
      </c>
      <c r="Q249">
        <v>48</v>
      </c>
      <c r="R249">
        <v>205</v>
      </c>
      <c r="AH249">
        <v>205</v>
      </c>
      <c r="AX249">
        <v>205</v>
      </c>
      <c r="BN249">
        <v>205</v>
      </c>
    </row>
    <row r="250" spans="1:93" x14ac:dyDescent="0.3">
      <c r="A250" t="s">
        <v>293</v>
      </c>
      <c r="B250" t="s">
        <v>320</v>
      </c>
      <c r="C250" t="s">
        <v>295</v>
      </c>
      <c r="D250" t="s">
        <v>321</v>
      </c>
      <c r="E250">
        <v>6</v>
      </c>
      <c r="F250" t="s">
        <v>149</v>
      </c>
      <c r="G250" t="s">
        <v>323</v>
      </c>
      <c r="I250">
        <v>1</v>
      </c>
      <c r="J250">
        <v>1</v>
      </c>
      <c r="N250" t="s">
        <v>296</v>
      </c>
      <c r="O250" t="s">
        <v>324</v>
      </c>
      <c r="P250">
        <v>8</v>
      </c>
      <c r="Q250">
        <v>96</v>
      </c>
      <c r="S250">
        <v>205</v>
      </c>
      <c r="AI250">
        <v>205</v>
      </c>
      <c r="AJ250">
        <v>205</v>
      </c>
      <c r="AY250">
        <v>205</v>
      </c>
      <c r="AZ250">
        <v>205</v>
      </c>
      <c r="BO250">
        <v>205</v>
      </c>
      <c r="BP250">
        <v>205</v>
      </c>
      <c r="CF250">
        <v>205</v>
      </c>
    </row>
    <row r="251" spans="1:93" x14ac:dyDescent="0.3">
      <c r="A251" t="s">
        <v>293</v>
      </c>
      <c r="B251" t="s">
        <v>320</v>
      </c>
      <c r="C251" t="s">
        <v>295</v>
      </c>
      <c r="D251" t="s">
        <v>321</v>
      </c>
      <c r="E251">
        <v>6</v>
      </c>
      <c r="F251" t="s">
        <v>112</v>
      </c>
      <c r="G251" t="s">
        <v>325</v>
      </c>
      <c r="K251">
        <v>1</v>
      </c>
      <c r="L251">
        <v>1</v>
      </c>
      <c r="M251">
        <v>1</v>
      </c>
      <c r="N251" t="s">
        <v>296</v>
      </c>
      <c r="P251">
        <v>14</v>
      </c>
      <c r="Q251">
        <v>168</v>
      </c>
      <c r="T251">
        <v>205</v>
      </c>
      <c r="U251">
        <v>205</v>
      </c>
      <c r="AK251">
        <v>205</v>
      </c>
      <c r="AL251">
        <v>205</v>
      </c>
      <c r="AM251">
        <v>205</v>
      </c>
      <c r="BA251">
        <v>205</v>
      </c>
      <c r="BB251">
        <v>205</v>
      </c>
      <c r="BC251">
        <v>205</v>
      </c>
      <c r="BQ251">
        <v>205</v>
      </c>
      <c r="BR251">
        <v>205</v>
      </c>
      <c r="BS251">
        <v>205</v>
      </c>
      <c r="CG251">
        <v>205</v>
      </c>
      <c r="CH251">
        <v>205</v>
      </c>
      <c r="CI251">
        <v>205</v>
      </c>
    </row>
    <row r="252" spans="1:93" x14ac:dyDescent="0.3">
      <c r="A252" t="s">
        <v>293</v>
      </c>
      <c r="B252" t="s">
        <v>320</v>
      </c>
      <c r="C252" t="s">
        <v>295</v>
      </c>
      <c r="D252" t="s">
        <v>321</v>
      </c>
      <c r="E252">
        <v>6</v>
      </c>
      <c r="F252" t="s">
        <v>216</v>
      </c>
      <c r="G252" t="s">
        <v>326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205</v>
      </c>
      <c r="W252">
        <v>205</v>
      </c>
    </row>
    <row r="253" spans="1:93" x14ac:dyDescent="0.3">
      <c r="A253" t="s">
        <v>293</v>
      </c>
      <c r="B253" t="s">
        <v>327</v>
      </c>
      <c r="C253" t="s">
        <v>313</v>
      </c>
      <c r="D253" t="s">
        <v>304</v>
      </c>
      <c r="E253">
        <v>5</v>
      </c>
      <c r="F253" t="s">
        <v>328</v>
      </c>
      <c r="G253" t="s">
        <v>329</v>
      </c>
      <c r="J253">
        <v>1</v>
      </c>
      <c r="N253" t="s">
        <v>304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x14ac:dyDescent="0.3">
      <c r="A254" t="s">
        <v>293</v>
      </c>
      <c r="B254" t="s">
        <v>327</v>
      </c>
      <c r="C254" t="s">
        <v>313</v>
      </c>
      <c r="D254" t="s">
        <v>304</v>
      </c>
      <c r="E254">
        <v>5</v>
      </c>
      <c r="F254" t="s">
        <v>330</v>
      </c>
      <c r="G254" t="s">
        <v>331</v>
      </c>
      <c r="K254">
        <v>1</v>
      </c>
      <c r="N254" t="s">
        <v>304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x14ac:dyDescent="0.3">
      <c r="A255" t="s">
        <v>293</v>
      </c>
      <c r="B255" t="s">
        <v>327</v>
      </c>
      <c r="C255" t="s">
        <v>313</v>
      </c>
      <c r="D255" t="s">
        <v>304</v>
      </c>
      <c r="E255">
        <v>5</v>
      </c>
      <c r="F255" t="s">
        <v>332</v>
      </c>
      <c r="G255" t="s">
        <v>333</v>
      </c>
      <c r="M255">
        <v>1</v>
      </c>
      <c r="N255" t="s">
        <v>304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x14ac:dyDescent="0.3">
      <c r="A256" t="s">
        <v>293</v>
      </c>
      <c r="B256" t="s">
        <v>327</v>
      </c>
      <c r="C256" t="s">
        <v>313</v>
      </c>
      <c r="D256" t="s">
        <v>304</v>
      </c>
      <c r="E256">
        <v>5</v>
      </c>
      <c r="F256" t="s">
        <v>290</v>
      </c>
      <c r="G256" t="s">
        <v>334</v>
      </c>
      <c r="I256">
        <v>1</v>
      </c>
      <c r="N256" t="s">
        <v>314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x14ac:dyDescent="0.3">
      <c r="A257" t="s">
        <v>293</v>
      </c>
      <c r="B257" t="s">
        <v>327</v>
      </c>
      <c r="C257" t="s">
        <v>313</v>
      </c>
      <c r="D257" t="s">
        <v>304</v>
      </c>
      <c r="E257">
        <v>5</v>
      </c>
      <c r="F257" t="s">
        <v>243</v>
      </c>
      <c r="G257" t="s">
        <v>335</v>
      </c>
      <c r="K257">
        <v>1</v>
      </c>
      <c r="N257" t="s">
        <v>314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x14ac:dyDescent="0.3">
      <c r="A258" t="s">
        <v>293</v>
      </c>
      <c r="B258" t="s">
        <v>327</v>
      </c>
      <c r="C258" t="s">
        <v>313</v>
      </c>
      <c r="D258" t="s">
        <v>304</v>
      </c>
      <c r="E258">
        <v>5</v>
      </c>
      <c r="F258" t="s">
        <v>281</v>
      </c>
      <c r="G258" t="s">
        <v>336</v>
      </c>
      <c r="L258">
        <v>1</v>
      </c>
      <c r="N258" t="s">
        <v>314</v>
      </c>
      <c r="P258">
        <v>2</v>
      </c>
      <c r="Q258">
        <v>24</v>
      </c>
      <c r="CH258">
        <v>203</v>
      </c>
      <c r="CI258">
        <v>203</v>
      </c>
    </row>
    <row r="259" spans="1:93" x14ac:dyDescent="0.3">
      <c r="A259" t="s">
        <v>293</v>
      </c>
      <c r="B259" t="s">
        <v>327</v>
      </c>
      <c r="C259" t="s">
        <v>313</v>
      </c>
      <c r="D259" t="s">
        <v>304</v>
      </c>
      <c r="E259">
        <v>5</v>
      </c>
      <c r="F259" t="s">
        <v>269</v>
      </c>
      <c r="G259" t="s">
        <v>297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x14ac:dyDescent="0.3">
      <c r="A260" t="s">
        <v>293</v>
      </c>
      <c r="B260" t="s">
        <v>327</v>
      </c>
      <c r="C260" t="s">
        <v>313</v>
      </c>
      <c r="D260" t="s">
        <v>304</v>
      </c>
      <c r="E260">
        <v>5</v>
      </c>
      <c r="F260" t="s">
        <v>205</v>
      </c>
      <c r="G260" t="s">
        <v>337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x14ac:dyDescent="0.3">
      <c r="A261" t="s">
        <v>293</v>
      </c>
      <c r="B261" t="s">
        <v>327</v>
      </c>
      <c r="C261" t="s">
        <v>313</v>
      </c>
      <c r="D261" t="s">
        <v>304</v>
      </c>
      <c r="E261">
        <v>5</v>
      </c>
      <c r="F261" t="s">
        <v>207</v>
      </c>
      <c r="G261" t="s">
        <v>338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x14ac:dyDescent="0.3">
      <c r="A262" t="s">
        <v>293</v>
      </c>
      <c r="B262" t="s">
        <v>339</v>
      </c>
      <c r="C262" t="s">
        <v>313</v>
      </c>
      <c r="D262" t="s">
        <v>340</v>
      </c>
      <c r="E262">
        <v>5</v>
      </c>
      <c r="F262" t="s">
        <v>328</v>
      </c>
      <c r="G262" t="s">
        <v>329</v>
      </c>
      <c r="J262">
        <v>1</v>
      </c>
      <c r="N262" t="s">
        <v>314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x14ac:dyDescent="0.3">
      <c r="A263" t="s">
        <v>293</v>
      </c>
      <c r="B263" t="s">
        <v>339</v>
      </c>
      <c r="C263" t="s">
        <v>313</v>
      </c>
      <c r="D263" t="s">
        <v>340</v>
      </c>
      <c r="E263">
        <v>5</v>
      </c>
      <c r="F263" t="s">
        <v>330</v>
      </c>
      <c r="G263" t="s">
        <v>331</v>
      </c>
      <c r="K263">
        <v>1</v>
      </c>
      <c r="N263" t="s">
        <v>314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x14ac:dyDescent="0.3">
      <c r="A264" t="s">
        <v>293</v>
      </c>
      <c r="B264" t="s">
        <v>339</v>
      </c>
      <c r="C264" t="s">
        <v>313</v>
      </c>
      <c r="D264" t="s">
        <v>340</v>
      </c>
      <c r="E264">
        <v>5</v>
      </c>
      <c r="F264" t="s">
        <v>332</v>
      </c>
      <c r="G264" t="s">
        <v>333</v>
      </c>
      <c r="M264">
        <v>1</v>
      </c>
      <c r="N264" t="s">
        <v>314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x14ac:dyDescent="0.3">
      <c r="A265" t="s">
        <v>293</v>
      </c>
      <c r="B265" t="s">
        <v>339</v>
      </c>
      <c r="C265" t="s">
        <v>313</v>
      </c>
      <c r="D265" t="s">
        <v>340</v>
      </c>
      <c r="E265">
        <v>5</v>
      </c>
      <c r="F265" t="s">
        <v>290</v>
      </c>
      <c r="G265" t="s">
        <v>334</v>
      </c>
      <c r="I265">
        <v>1</v>
      </c>
      <c r="N265" t="s">
        <v>341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x14ac:dyDescent="0.3">
      <c r="A266" t="s">
        <v>293</v>
      </c>
      <c r="B266" t="s">
        <v>339</v>
      </c>
      <c r="C266" t="s">
        <v>313</v>
      </c>
      <c r="D266" t="s">
        <v>340</v>
      </c>
      <c r="E266">
        <v>5</v>
      </c>
      <c r="F266" t="s">
        <v>243</v>
      </c>
      <c r="G266" t="s">
        <v>335</v>
      </c>
      <c r="K266">
        <v>1</v>
      </c>
      <c r="N266" t="s">
        <v>341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x14ac:dyDescent="0.3">
      <c r="A267" t="s">
        <v>293</v>
      </c>
      <c r="B267" t="s">
        <v>339</v>
      </c>
      <c r="C267" t="s">
        <v>313</v>
      </c>
      <c r="D267" t="s">
        <v>340</v>
      </c>
      <c r="E267">
        <v>5</v>
      </c>
      <c r="F267" t="s">
        <v>281</v>
      </c>
      <c r="G267" t="s">
        <v>336</v>
      </c>
      <c r="L267">
        <v>1</v>
      </c>
      <c r="N267" t="s">
        <v>341</v>
      </c>
      <c r="P267">
        <v>2</v>
      </c>
      <c r="Q267">
        <v>24</v>
      </c>
      <c r="CN267">
        <v>203</v>
      </c>
      <c r="CO267">
        <v>203</v>
      </c>
    </row>
    <row r="268" spans="1:93" x14ac:dyDescent="0.3">
      <c r="A268" t="s">
        <v>293</v>
      </c>
      <c r="B268" t="s">
        <v>339</v>
      </c>
      <c r="C268" t="s">
        <v>313</v>
      </c>
      <c r="D268" t="s">
        <v>340</v>
      </c>
      <c r="E268">
        <v>5</v>
      </c>
      <c r="F268" t="s">
        <v>205</v>
      </c>
      <c r="G268" t="s">
        <v>337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x14ac:dyDescent="0.3">
      <c r="A269" t="s">
        <v>293</v>
      </c>
      <c r="B269" t="s">
        <v>339</v>
      </c>
      <c r="C269" t="s">
        <v>313</v>
      </c>
      <c r="D269" t="s">
        <v>340</v>
      </c>
      <c r="E269">
        <v>5</v>
      </c>
      <c r="F269" t="s">
        <v>207</v>
      </c>
      <c r="G269" t="s">
        <v>338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x14ac:dyDescent="0.3">
      <c r="A270" t="s">
        <v>293</v>
      </c>
      <c r="B270" t="s">
        <v>339</v>
      </c>
      <c r="C270" t="s">
        <v>313</v>
      </c>
      <c r="D270" t="s">
        <v>340</v>
      </c>
      <c r="E270">
        <v>5</v>
      </c>
      <c r="F270" t="s">
        <v>269</v>
      </c>
      <c r="G270" t="s">
        <v>297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117</v>
      </c>
      <c r="P270">
        <v>2</v>
      </c>
      <c r="Q270">
        <v>24</v>
      </c>
      <c r="AP270">
        <v>203</v>
      </c>
      <c r="AQ270">
        <v>203</v>
      </c>
    </row>
    <row r="271" spans="1:93" x14ac:dyDescent="0.3">
      <c r="A271" t="s">
        <v>293</v>
      </c>
      <c r="B271" t="s">
        <v>342</v>
      </c>
      <c r="C271" t="s">
        <v>313</v>
      </c>
      <c r="D271" t="s">
        <v>315</v>
      </c>
      <c r="E271">
        <v>7</v>
      </c>
      <c r="F271" t="s">
        <v>332</v>
      </c>
      <c r="G271" t="s">
        <v>333</v>
      </c>
      <c r="M271">
        <v>1</v>
      </c>
      <c r="N271" t="s">
        <v>340</v>
      </c>
      <c r="P271">
        <v>9</v>
      </c>
      <c r="Q271">
        <v>108</v>
      </c>
      <c r="R271">
        <v>411</v>
      </c>
      <c r="AH271">
        <v>411</v>
      </c>
      <c r="AI271">
        <v>411</v>
      </c>
      <c r="AX271">
        <v>411</v>
      </c>
      <c r="AY271">
        <v>411</v>
      </c>
      <c r="BN271">
        <v>411</v>
      </c>
      <c r="BO271">
        <v>411</v>
      </c>
      <c r="CD271">
        <v>411</v>
      </c>
      <c r="CE271">
        <v>411</v>
      </c>
    </row>
    <row r="272" spans="1:93" x14ac:dyDescent="0.3">
      <c r="A272" t="s">
        <v>293</v>
      </c>
      <c r="B272" t="s">
        <v>342</v>
      </c>
      <c r="C272" t="s">
        <v>313</v>
      </c>
      <c r="D272" t="s">
        <v>315</v>
      </c>
      <c r="E272">
        <v>7</v>
      </c>
      <c r="F272" t="s">
        <v>343</v>
      </c>
      <c r="G272" t="s">
        <v>344</v>
      </c>
      <c r="L272">
        <v>1</v>
      </c>
      <c r="N272" t="s">
        <v>340</v>
      </c>
      <c r="P272">
        <v>9</v>
      </c>
      <c r="Q272">
        <v>108</v>
      </c>
      <c r="S272">
        <v>411</v>
      </c>
      <c r="AJ272">
        <v>411</v>
      </c>
      <c r="AK272">
        <v>411</v>
      </c>
      <c r="AZ272">
        <v>411</v>
      </c>
      <c r="BA272">
        <v>411</v>
      </c>
      <c r="BP272">
        <v>411</v>
      </c>
      <c r="BQ272">
        <v>411</v>
      </c>
      <c r="CF272">
        <v>411</v>
      </c>
      <c r="CG272">
        <v>411</v>
      </c>
    </row>
    <row r="273" spans="1:105" x14ac:dyDescent="0.3">
      <c r="A273" t="s">
        <v>293</v>
      </c>
      <c r="B273" t="s">
        <v>342</v>
      </c>
      <c r="C273" t="s">
        <v>313</v>
      </c>
      <c r="D273" t="s">
        <v>315</v>
      </c>
      <c r="E273">
        <v>7</v>
      </c>
      <c r="F273" t="s">
        <v>287</v>
      </c>
      <c r="G273" t="s">
        <v>345</v>
      </c>
      <c r="L273">
        <v>1</v>
      </c>
      <c r="N273" t="s">
        <v>315</v>
      </c>
      <c r="P273">
        <v>8</v>
      </c>
      <c r="Q273">
        <v>96</v>
      </c>
      <c r="V273">
        <v>411</v>
      </c>
      <c r="W273">
        <v>411</v>
      </c>
      <c r="BB273">
        <v>411</v>
      </c>
      <c r="BC273">
        <v>411</v>
      </c>
      <c r="BR273">
        <v>411</v>
      </c>
      <c r="BS273">
        <v>411</v>
      </c>
      <c r="CH273">
        <v>411</v>
      </c>
      <c r="CI273">
        <v>411</v>
      </c>
    </row>
    <row r="274" spans="1:105" x14ac:dyDescent="0.3">
      <c r="A274" t="s">
        <v>293</v>
      </c>
      <c r="B274" t="s">
        <v>342</v>
      </c>
      <c r="C274" t="s">
        <v>313</v>
      </c>
      <c r="D274" t="s">
        <v>315</v>
      </c>
      <c r="E274">
        <v>7</v>
      </c>
      <c r="F274" t="s">
        <v>269</v>
      </c>
      <c r="G274" t="s">
        <v>297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411</v>
      </c>
      <c r="U274">
        <v>411</v>
      </c>
    </row>
    <row r="275" spans="1:105" x14ac:dyDescent="0.3">
      <c r="A275" t="s">
        <v>293</v>
      </c>
      <c r="B275" t="s">
        <v>342</v>
      </c>
      <c r="C275" t="s">
        <v>313</v>
      </c>
      <c r="D275" t="s">
        <v>315</v>
      </c>
      <c r="E275">
        <v>7</v>
      </c>
      <c r="F275" t="s">
        <v>121</v>
      </c>
      <c r="G275" t="s">
        <v>298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411</v>
      </c>
      <c r="AM275">
        <v>411</v>
      </c>
    </row>
    <row r="276" spans="1:105" x14ac:dyDescent="0.3">
      <c r="A276" t="s">
        <v>293</v>
      </c>
      <c r="B276" t="s">
        <v>346</v>
      </c>
      <c r="C276" t="s">
        <v>347</v>
      </c>
      <c r="D276" t="s">
        <v>341</v>
      </c>
      <c r="E276">
        <v>3</v>
      </c>
      <c r="F276" t="s">
        <v>348</v>
      </c>
      <c r="G276" t="s">
        <v>349</v>
      </c>
      <c r="L276">
        <v>1</v>
      </c>
      <c r="N276" t="s">
        <v>341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x14ac:dyDescent="0.3">
      <c r="A277" t="s">
        <v>293</v>
      </c>
      <c r="B277" t="s">
        <v>346</v>
      </c>
      <c r="C277" t="s">
        <v>347</v>
      </c>
      <c r="D277" t="s">
        <v>341</v>
      </c>
      <c r="E277">
        <v>3</v>
      </c>
      <c r="F277" t="s">
        <v>350</v>
      </c>
      <c r="G277" t="s">
        <v>351</v>
      </c>
      <c r="J277">
        <v>1</v>
      </c>
      <c r="N277" t="s">
        <v>341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x14ac:dyDescent="0.3">
      <c r="A278" t="s">
        <v>293</v>
      </c>
      <c r="B278" t="s">
        <v>346</v>
      </c>
      <c r="C278" t="s">
        <v>347</v>
      </c>
      <c r="D278" t="s">
        <v>341</v>
      </c>
      <c r="E278">
        <v>3</v>
      </c>
      <c r="F278" t="s">
        <v>352</v>
      </c>
      <c r="G278" t="s">
        <v>353</v>
      </c>
      <c r="K278">
        <v>1</v>
      </c>
      <c r="N278" t="s">
        <v>341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x14ac:dyDescent="0.3">
      <c r="A279" t="s">
        <v>293</v>
      </c>
      <c r="B279" t="s">
        <v>346</v>
      </c>
      <c r="C279" t="s">
        <v>347</v>
      </c>
      <c r="D279" t="s">
        <v>341</v>
      </c>
      <c r="E279">
        <v>3</v>
      </c>
      <c r="F279" t="s">
        <v>354</v>
      </c>
      <c r="G279" t="s">
        <v>355</v>
      </c>
      <c r="J279">
        <v>1</v>
      </c>
      <c r="N279" t="s">
        <v>341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x14ac:dyDescent="0.3">
      <c r="A280" t="s">
        <v>293</v>
      </c>
      <c r="B280" t="s">
        <v>346</v>
      </c>
      <c r="C280" t="s">
        <v>347</v>
      </c>
      <c r="D280" t="s">
        <v>341</v>
      </c>
      <c r="E280">
        <v>3</v>
      </c>
      <c r="F280" t="s">
        <v>356</v>
      </c>
      <c r="G280" t="s">
        <v>357</v>
      </c>
      <c r="K280">
        <v>1</v>
      </c>
      <c r="N280" t="s">
        <v>341</v>
      </c>
      <c r="P280">
        <v>2</v>
      </c>
      <c r="Q280">
        <v>24</v>
      </c>
      <c r="CX280">
        <v>0</v>
      </c>
      <c r="CY280">
        <v>0</v>
      </c>
    </row>
    <row r="281" spans="1:105" x14ac:dyDescent="0.3">
      <c r="A281" t="s">
        <v>293</v>
      </c>
      <c r="B281" t="s">
        <v>346</v>
      </c>
      <c r="C281" t="s">
        <v>347</v>
      </c>
      <c r="D281" t="s">
        <v>341</v>
      </c>
      <c r="E281">
        <v>3</v>
      </c>
      <c r="F281" t="s">
        <v>269</v>
      </c>
      <c r="G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x14ac:dyDescent="0.3">
      <c r="A282" t="s">
        <v>293</v>
      </c>
      <c r="B282" t="s">
        <v>346</v>
      </c>
      <c r="C282" t="s">
        <v>347</v>
      </c>
      <c r="D282" t="s">
        <v>341</v>
      </c>
      <c r="E282">
        <v>3</v>
      </c>
      <c r="F282" t="s">
        <v>205</v>
      </c>
      <c r="G282" t="s">
        <v>337</v>
      </c>
      <c r="H282">
        <v>1</v>
      </c>
      <c r="I282">
        <v>1</v>
      </c>
      <c r="J282">
        <v>1</v>
      </c>
      <c r="K282">
        <v>1</v>
      </c>
      <c r="N282" t="s">
        <v>486</v>
      </c>
      <c r="P282">
        <v>2</v>
      </c>
      <c r="Q282">
        <v>24</v>
      </c>
      <c r="CV282">
        <v>0</v>
      </c>
      <c r="CW282">
        <v>0</v>
      </c>
    </row>
    <row r="283" spans="1:105" x14ac:dyDescent="0.3">
      <c r="A283" t="s">
        <v>293</v>
      </c>
      <c r="B283" t="s">
        <v>346</v>
      </c>
      <c r="C283" t="s">
        <v>347</v>
      </c>
      <c r="D283" t="s">
        <v>341</v>
      </c>
      <c r="E283">
        <v>3</v>
      </c>
      <c r="F283" t="s">
        <v>194</v>
      </c>
      <c r="G283" t="s">
        <v>358</v>
      </c>
      <c r="H283">
        <v>1</v>
      </c>
      <c r="I283">
        <v>1</v>
      </c>
      <c r="J283">
        <v>1</v>
      </c>
      <c r="K283">
        <v>1</v>
      </c>
      <c r="N283" t="s">
        <v>488</v>
      </c>
      <c r="P283">
        <v>2</v>
      </c>
      <c r="Q283">
        <v>24</v>
      </c>
      <c r="AT283">
        <v>205</v>
      </c>
      <c r="AU283">
        <v>205</v>
      </c>
    </row>
    <row r="284" spans="1:105" x14ac:dyDescent="0.3">
      <c r="A284" t="s">
        <v>293</v>
      </c>
      <c r="B284" t="s">
        <v>346</v>
      </c>
      <c r="C284" t="s">
        <v>347</v>
      </c>
      <c r="D284" t="s">
        <v>341</v>
      </c>
      <c r="E284">
        <v>3</v>
      </c>
      <c r="F284" t="s">
        <v>359</v>
      </c>
      <c r="G284" t="s">
        <v>360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x14ac:dyDescent="0.3">
      <c r="A285" t="s">
        <v>361</v>
      </c>
      <c r="B285" t="s">
        <v>362</v>
      </c>
      <c r="C285" t="s">
        <v>363</v>
      </c>
      <c r="D285" t="s">
        <v>364</v>
      </c>
      <c r="E285">
        <v>7</v>
      </c>
      <c r="F285" t="s">
        <v>290</v>
      </c>
      <c r="G285" t="s">
        <v>365</v>
      </c>
      <c r="H285">
        <v>1</v>
      </c>
      <c r="I285">
        <v>1</v>
      </c>
      <c r="J285">
        <v>1</v>
      </c>
      <c r="K285">
        <v>1</v>
      </c>
      <c r="N285" t="s">
        <v>364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x14ac:dyDescent="0.3">
      <c r="A286" t="s">
        <v>361</v>
      </c>
      <c r="B286" t="s">
        <v>362</v>
      </c>
      <c r="C286" t="s">
        <v>363</v>
      </c>
      <c r="D286" t="s">
        <v>364</v>
      </c>
      <c r="E286">
        <v>7</v>
      </c>
      <c r="F286" t="s">
        <v>121</v>
      </c>
      <c r="G286" t="s">
        <v>366</v>
      </c>
      <c r="H286">
        <v>1</v>
      </c>
      <c r="I286">
        <v>1</v>
      </c>
      <c r="J286">
        <v>1</v>
      </c>
      <c r="K286">
        <v>1</v>
      </c>
      <c r="N286" t="s">
        <v>487</v>
      </c>
      <c r="P286">
        <v>2</v>
      </c>
      <c r="Q286">
        <v>24</v>
      </c>
      <c r="AD286">
        <v>1004</v>
      </c>
      <c r="AE286">
        <v>1004</v>
      </c>
    </row>
    <row r="287" spans="1:105" x14ac:dyDescent="0.3">
      <c r="A287" t="s">
        <v>361</v>
      </c>
      <c r="B287" t="s">
        <v>362</v>
      </c>
      <c r="C287" t="s">
        <v>363</v>
      </c>
      <c r="D287" t="s">
        <v>364</v>
      </c>
      <c r="E287">
        <v>7</v>
      </c>
      <c r="F287" t="s">
        <v>107</v>
      </c>
      <c r="G287" t="s">
        <v>367</v>
      </c>
      <c r="H287">
        <v>1</v>
      </c>
      <c r="I287">
        <v>1</v>
      </c>
      <c r="J287">
        <v>1</v>
      </c>
      <c r="K287">
        <v>1</v>
      </c>
      <c r="N287" t="s">
        <v>308</v>
      </c>
      <c r="P287">
        <v>2</v>
      </c>
      <c r="Q287">
        <v>24</v>
      </c>
      <c r="AF287">
        <v>1004</v>
      </c>
      <c r="AG287">
        <v>1004</v>
      </c>
    </row>
    <row r="288" spans="1:105" x14ac:dyDescent="0.3">
      <c r="A288" t="s">
        <v>361</v>
      </c>
      <c r="B288" t="s">
        <v>368</v>
      </c>
      <c r="C288" t="s">
        <v>369</v>
      </c>
      <c r="D288" t="s">
        <v>370</v>
      </c>
      <c r="E288">
        <v>7</v>
      </c>
      <c r="F288" t="s">
        <v>248</v>
      </c>
      <c r="G288" t="s">
        <v>371</v>
      </c>
      <c r="I288">
        <v>1</v>
      </c>
      <c r="K288">
        <v>1</v>
      </c>
      <c r="N288" t="s">
        <v>370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x14ac:dyDescent="0.3">
      <c r="A289" t="s">
        <v>361</v>
      </c>
      <c r="B289" t="s">
        <v>368</v>
      </c>
      <c r="C289" t="s">
        <v>369</v>
      </c>
      <c r="D289" t="s">
        <v>370</v>
      </c>
      <c r="E289">
        <v>7</v>
      </c>
      <c r="F289" t="s">
        <v>248</v>
      </c>
      <c r="G289" t="s">
        <v>371</v>
      </c>
      <c r="H289">
        <v>1</v>
      </c>
      <c r="N289" t="s">
        <v>372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x14ac:dyDescent="0.3">
      <c r="A290" t="s">
        <v>361</v>
      </c>
      <c r="B290" t="s">
        <v>368</v>
      </c>
      <c r="C290" t="s">
        <v>369</v>
      </c>
      <c r="D290" t="s">
        <v>370</v>
      </c>
      <c r="E290">
        <v>7</v>
      </c>
      <c r="F290" t="s">
        <v>248</v>
      </c>
      <c r="G290" t="s">
        <v>371</v>
      </c>
      <c r="J290">
        <v>1</v>
      </c>
      <c r="N290" t="s">
        <v>364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x14ac:dyDescent="0.3">
      <c r="A291" t="s">
        <v>361</v>
      </c>
      <c r="B291" t="s">
        <v>368</v>
      </c>
      <c r="C291" t="s">
        <v>369</v>
      </c>
      <c r="D291" t="s">
        <v>370</v>
      </c>
      <c r="E291">
        <v>7</v>
      </c>
      <c r="F291" t="s">
        <v>121</v>
      </c>
      <c r="G291" t="s">
        <v>366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x14ac:dyDescent="0.3">
      <c r="A292" t="s">
        <v>361</v>
      </c>
      <c r="B292" t="s">
        <v>368</v>
      </c>
      <c r="C292" t="s">
        <v>369</v>
      </c>
      <c r="D292" t="s">
        <v>370</v>
      </c>
      <c r="E292">
        <v>7</v>
      </c>
      <c r="F292" t="s">
        <v>207</v>
      </c>
      <c r="G292" t="s">
        <v>373</v>
      </c>
      <c r="H292">
        <v>1</v>
      </c>
      <c r="I292">
        <v>1</v>
      </c>
      <c r="J292">
        <v>1</v>
      </c>
      <c r="K292">
        <v>1</v>
      </c>
      <c r="N292" t="s">
        <v>364</v>
      </c>
      <c r="P292">
        <v>2</v>
      </c>
      <c r="Q292">
        <v>24</v>
      </c>
      <c r="AB292">
        <v>1003</v>
      </c>
      <c r="AC292">
        <v>1003</v>
      </c>
    </row>
    <row r="293" spans="1:105" x14ac:dyDescent="0.3">
      <c r="A293" t="s">
        <v>361</v>
      </c>
      <c r="B293" t="s">
        <v>374</v>
      </c>
      <c r="C293" t="s">
        <v>363</v>
      </c>
      <c r="D293" t="s">
        <v>375</v>
      </c>
      <c r="E293">
        <v>6</v>
      </c>
      <c r="F293" t="s">
        <v>287</v>
      </c>
      <c r="G293" t="s">
        <v>376</v>
      </c>
      <c r="H293">
        <v>1</v>
      </c>
      <c r="I293">
        <v>1</v>
      </c>
      <c r="J293">
        <v>1</v>
      </c>
      <c r="K293">
        <v>1</v>
      </c>
      <c r="N293" t="s">
        <v>377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x14ac:dyDescent="0.3">
      <c r="A294" t="s">
        <v>361</v>
      </c>
      <c r="B294" t="s">
        <v>374</v>
      </c>
      <c r="C294" t="s">
        <v>363</v>
      </c>
      <c r="D294" t="s">
        <v>375</v>
      </c>
      <c r="E294">
        <v>6</v>
      </c>
      <c r="F294" t="s">
        <v>110</v>
      </c>
      <c r="G294" t="s">
        <v>378</v>
      </c>
      <c r="H294">
        <v>1</v>
      </c>
      <c r="I294">
        <v>1</v>
      </c>
      <c r="J294">
        <v>1</v>
      </c>
      <c r="K294">
        <v>1</v>
      </c>
      <c r="N294" t="s">
        <v>379</v>
      </c>
      <c r="P294">
        <v>2</v>
      </c>
      <c r="Q294">
        <v>24</v>
      </c>
      <c r="V294">
        <v>1007</v>
      </c>
      <c r="W294">
        <v>1007</v>
      </c>
    </row>
    <row r="295" spans="1:105" x14ac:dyDescent="0.3">
      <c r="A295" t="s">
        <v>361</v>
      </c>
      <c r="B295" t="s">
        <v>374</v>
      </c>
      <c r="C295" t="s">
        <v>363</v>
      </c>
      <c r="D295" t="s">
        <v>375</v>
      </c>
      <c r="E295">
        <v>6</v>
      </c>
      <c r="F295" t="s">
        <v>121</v>
      </c>
      <c r="G295" t="s">
        <v>366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x14ac:dyDescent="0.3">
      <c r="A296" t="s">
        <v>361</v>
      </c>
      <c r="B296" t="s">
        <v>380</v>
      </c>
      <c r="C296" t="s">
        <v>363</v>
      </c>
      <c r="D296" t="s">
        <v>381</v>
      </c>
      <c r="E296">
        <v>5</v>
      </c>
      <c r="F296" t="s">
        <v>254</v>
      </c>
      <c r="G296" t="s">
        <v>382</v>
      </c>
      <c r="H296">
        <v>1</v>
      </c>
      <c r="I296">
        <v>1</v>
      </c>
      <c r="J296">
        <v>1</v>
      </c>
      <c r="K296">
        <v>1</v>
      </c>
      <c r="N296" t="s">
        <v>381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x14ac:dyDescent="0.3">
      <c r="A297" t="s">
        <v>361</v>
      </c>
      <c r="B297" t="s">
        <v>380</v>
      </c>
      <c r="C297" t="s">
        <v>363</v>
      </c>
      <c r="D297" t="s">
        <v>381</v>
      </c>
      <c r="E297">
        <v>5</v>
      </c>
      <c r="F297" t="s">
        <v>121</v>
      </c>
      <c r="G297" t="s">
        <v>366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x14ac:dyDescent="0.3">
      <c r="A298" t="s">
        <v>361</v>
      </c>
      <c r="B298" t="s">
        <v>383</v>
      </c>
      <c r="C298" t="s">
        <v>384</v>
      </c>
      <c r="D298" t="s">
        <v>385</v>
      </c>
      <c r="E298">
        <v>3</v>
      </c>
      <c r="F298" t="s">
        <v>330</v>
      </c>
      <c r="G298" t="s">
        <v>386</v>
      </c>
      <c r="K298">
        <v>1</v>
      </c>
      <c r="N298" t="s">
        <v>385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x14ac:dyDescent="0.3">
      <c r="A299" t="s">
        <v>361</v>
      </c>
      <c r="B299" t="s">
        <v>383</v>
      </c>
      <c r="C299" t="s">
        <v>384</v>
      </c>
      <c r="D299" t="s">
        <v>385</v>
      </c>
      <c r="E299">
        <v>3</v>
      </c>
      <c r="F299" t="s">
        <v>387</v>
      </c>
      <c r="G299" t="s">
        <v>388</v>
      </c>
      <c r="H299">
        <v>1</v>
      </c>
      <c r="J299">
        <v>1</v>
      </c>
      <c r="K299">
        <v>1</v>
      </c>
      <c r="N299" t="s">
        <v>370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x14ac:dyDescent="0.3">
      <c r="A300" t="s">
        <v>361</v>
      </c>
      <c r="B300" t="s">
        <v>383</v>
      </c>
      <c r="C300" t="s">
        <v>384</v>
      </c>
      <c r="D300" t="s">
        <v>385</v>
      </c>
      <c r="E300">
        <v>3</v>
      </c>
      <c r="F300" t="s">
        <v>332</v>
      </c>
      <c r="G300" t="s">
        <v>389</v>
      </c>
      <c r="H300">
        <v>1</v>
      </c>
      <c r="J300">
        <v>1</v>
      </c>
      <c r="K300">
        <v>1</v>
      </c>
      <c r="N300" t="s">
        <v>385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x14ac:dyDescent="0.3">
      <c r="A301" t="s">
        <v>361</v>
      </c>
      <c r="B301" t="s">
        <v>383</v>
      </c>
      <c r="C301" t="s">
        <v>384</v>
      </c>
      <c r="D301" t="s">
        <v>385</v>
      </c>
      <c r="E301">
        <v>3</v>
      </c>
      <c r="F301" t="s">
        <v>390</v>
      </c>
      <c r="G301" t="s">
        <v>391</v>
      </c>
      <c r="I301">
        <v>1</v>
      </c>
      <c r="J301">
        <v>1</v>
      </c>
      <c r="N301" t="s">
        <v>385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x14ac:dyDescent="0.3">
      <c r="A302" t="s">
        <v>361</v>
      </c>
      <c r="B302" t="s">
        <v>383</v>
      </c>
      <c r="C302" t="s">
        <v>384</v>
      </c>
      <c r="D302" t="s">
        <v>385</v>
      </c>
      <c r="E302">
        <v>3</v>
      </c>
      <c r="F302" t="s">
        <v>390</v>
      </c>
      <c r="G302" t="s">
        <v>391</v>
      </c>
      <c r="K302">
        <v>1</v>
      </c>
      <c r="N302" t="s">
        <v>370</v>
      </c>
      <c r="P302">
        <v>2</v>
      </c>
      <c r="Q302">
        <v>24</v>
      </c>
      <c r="CH302">
        <v>1005</v>
      </c>
      <c r="CI302">
        <v>1005</v>
      </c>
    </row>
    <row r="303" spans="1:105" x14ac:dyDescent="0.3">
      <c r="A303" t="s">
        <v>361</v>
      </c>
      <c r="B303" t="s">
        <v>383</v>
      </c>
      <c r="C303" t="s">
        <v>384</v>
      </c>
      <c r="D303" t="s">
        <v>385</v>
      </c>
      <c r="E303">
        <v>3</v>
      </c>
      <c r="F303" t="s">
        <v>121</v>
      </c>
      <c r="G303" t="s">
        <v>366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x14ac:dyDescent="0.3">
      <c r="A304" t="s">
        <v>361</v>
      </c>
      <c r="B304" t="s">
        <v>383</v>
      </c>
      <c r="C304" t="s">
        <v>384</v>
      </c>
      <c r="D304" t="s">
        <v>385</v>
      </c>
      <c r="E304">
        <v>3</v>
      </c>
      <c r="F304" t="s">
        <v>179</v>
      </c>
      <c r="G304" t="s">
        <v>392</v>
      </c>
      <c r="H304">
        <v>1</v>
      </c>
      <c r="I304">
        <v>1</v>
      </c>
      <c r="J304">
        <v>1</v>
      </c>
      <c r="K304">
        <v>1</v>
      </c>
      <c r="N304" t="s">
        <v>372</v>
      </c>
      <c r="P304">
        <v>2</v>
      </c>
      <c r="Q304">
        <v>24</v>
      </c>
      <c r="AZ304">
        <v>1005</v>
      </c>
      <c r="BA304">
        <v>1005</v>
      </c>
    </row>
    <row r="305" spans="1:93" x14ac:dyDescent="0.3">
      <c r="A305" t="s">
        <v>361</v>
      </c>
      <c r="B305" t="s">
        <v>383</v>
      </c>
      <c r="C305" t="s">
        <v>384</v>
      </c>
      <c r="D305" t="s">
        <v>385</v>
      </c>
      <c r="E305">
        <v>3</v>
      </c>
      <c r="F305" t="s">
        <v>359</v>
      </c>
      <c r="G305" t="s">
        <v>393</v>
      </c>
      <c r="H305">
        <v>1</v>
      </c>
      <c r="I305">
        <v>1</v>
      </c>
      <c r="J305">
        <v>1</v>
      </c>
      <c r="K305">
        <v>1</v>
      </c>
      <c r="N305" t="s">
        <v>488</v>
      </c>
      <c r="P305">
        <v>2</v>
      </c>
      <c r="Q305">
        <v>24</v>
      </c>
      <c r="BB305">
        <v>1005</v>
      </c>
      <c r="BC305">
        <v>1005</v>
      </c>
    </row>
    <row r="306" spans="1:93" x14ac:dyDescent="0.3">
      <c r="A306" t="s">
        <v>361</v>
      </c>
      <c r="B306" t="s">
        <v>394</v>
      </c>
      <c r="C306" t="s">
        <v>363</v>
      </c>
      <c r="D306" t="s">
        <v>395</v>
      </c>
      <c r="E306">
        <v>2</v>
      </c>
      <c r="F306" t="s">
        <v>279</v>
      </c>
      <c r="G306" t="s">
        <v>396</v>
      </c>
      <c r="H306">
        <v>1</v>
      </c>
      <c r="I306">
        <v>1</v>
      </c>
      <c r="J306">
        <v>1</v>
      </c>
      <c r="K306">
        <v>1</v>
      </c>
      <c r="N306" t="s">
        <v>395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x14ac:dyDescent="0.3">
      <c r="A307" t="s">
        <v>361</v>
      </c>
      <c r="B307" t="s">
        <v>394</v>
      </c>
      <c r="C307" t="s">
        <v>363</v>
      </c>
      <c r="D307" t="s">
        <v>395</v>
      </c>
      <c r="E307">
        <v>2</v>
      </c>
      <c r="F307" t="s">
        <v>269</v>
      </c>
      <c r="G307" t="s">
        <v>397</v>
      </c>
      <c r="H307">
        <v>1</v>
      </c>
      <c r="I307">
        <v>1</v>
      </c>
      <c r="J307">
        <v>1</v>
      </c>
      <c r="K307">
        <v>1</v>
      </c>
      <c r="N307" t="s">
        <v>398</v>
      </c>
      <c r="P307">
        <v>2</v>
      </c>
      <c r="Q307">
        <v>24</v>
      </c>
      <c r="T307">
        <v>1001</v>
      </c>
      <c r="U307">
        <v>1001</v>
      </c>
    </row>
    <row r="308" spans="1:93" x14ac:dyDescent="0.3">
      <c r="A308" t="s">
        <v>361</v>
      </c>
      <c r="B308" t="s">
        <v>394</v>
      </c>
      <c r="C308" t="s">
        <v>363</v>
      </c>
      <c r="D308" t="s">
        <v>395</v>
      </c>
      <c r="E308">
        <v>2</v>
      </c>
      <c r="F308" t="s">
        <v>121</v>
      </c>
      <c r="G308" t="s">
        <v>366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x14ac:dyDescent="0.3">
      <c r="A309" t="s">
        <v>361</v>
      </c>
      <c r="B309" t="s">
        <v>399</v>
      </c>
      <c r="C309" t="s">
        <v>369</v>
      </c>
      <c r="D309" t="s">
        <v>372</v>
      </c>
      <c r="E309">
        <v>2</v>
      </c>
      <c r="F309" t="s">
        <v>310</v>
      </c>
      <c r="G309" t="s">
        <v>400</v>
      </c>
      <c r="H309">
        <v>1</v>
      </c>
      <c r="N309" t="s">
        <v>370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x14ac:dyDescent="0.3">
      <c r="A310" t="s">
        <v>361</v>
      </c>
      <c r="B310" t="s">
        <v>399</v>
      </c>
      <c r="C310" t="s">
        <v>369</v>
      </c>
      <c r="D310" t="s">
        <v>372</v>
      </c>
      <c r="E310">
        <v>2</v>
      </c>
      <c r="F310" t="s">
        <v>310</v>
      </c>
      <c r="G310" t="s">
        <v>400</v>
      </c>
      <c r="I310">
        <v>1</v>
      </c>
      <c r="N310" t="s">
        <v>372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x14ac:dyDescent="0.3">
      <c r="A311" t="s">
        <v>361</v>
      </c>
      <c r="B311" t="s">
        <v>399</v>
      </c>
      <c r="C311" t="s">
        <v>369</v>
      </c>
      <c r="D311" t="s">
        <v>372</v>
      </c>
      <c r="E311">
        <v>2</v>
      </c>
      <c r="F311" t="s">
        <v>121</v>
      </c>
      <c r="G311" t="s">
        <v>366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x14ac:dyDescent="0.3">
      <c r="A312" t="s">
        <v>361</v>
      </c>
      <c r="B312" t="s">
        <v>399</v>
      </c>
      <c r="C312" t="s">
        <v>369</v>
      </c>
      <c r="D312" t="s">
        <v>372</v>
      </c>
      <c r="E312">
        <v>2</v>
      </c>
      <c r="F312" t="s">
        <v>272</v>
      </c>
      <c r="G312" t="s">
        <v>401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x14ac:dyDescent="0.3">
      <c r="A313" t="s">
        <v>361</v>
      </c>
      <c r="B313" t="s">
        <v>399</v>
      </c>
      <c r="C313" t="s">
        <v>369</v>
      </c>
      <c r="D313" t="s">
        <v>372</v>
      </c>
      <c r="E313">
        <v>2</v>
      </c>
      <c r="F313" t="s">
        <v>194</v>
      </c>
      <c r="G313" t="s">
        <v>402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x14ac:dyDescent="0.3">
      <c r="A314" t="s">
        <v>361</v>
      </c>
      <c r="B314" t="s">
        <v>399</v>
      </c>
      <c r="C314" t="s">
        <v>369</v>
      </c>
      <c r="D314" t="s">
        <v>372</v>
      </c>
      <c r="E314">
        <v>2</v>
      </c>
      <c r="F314" t="s">
        <v>110</v>
      </c>
      <c r="G314" t="s">
        <v>378</v>
      </c>
      <c r="H314">
        <v>1</v>
      </c>
      <c r="I314">
        <v>1</v>
      </c>
      <c r="J314">
        <v>1</v>
      </c>
      <c r="K314">
        <v>1</v>
      </c>
      <c r="N314" t="s">
        <v>379</v>
      </c>
      <c r="P314">
        <v>2</v>
      </c>
      <c r="Q314">
        <v>24</v>
      </c>
      <c r="AB314">
        <v>1005</v>
      </c>
      <c r="AC314">
        <v>1005</v>
      </c>
    </row>
    <row r="315" spans="1:93" x14ac:dyDescent="0.3">
      <c r="A315" t="s">
        <v>361</v>
      </c>
      <c r="B315" t="s">
        <v>403</v>
      </c>
      <c r="C315" t="s">
        <v>404</v>
      </c>
      <c r="D315" t="s">
        <v>405</v>
      </c>
      <c r="E315">
        <v>1</v>
      </c>
      <c r="F315" t="s">
        <v>216</v>
      </c>
      <c r="G315" t="s">
        <v>406</v>
      </c>
      <c r="H315">
        <v>1</v>
      </c>
      <c r="I315">
        <v>1</v>
      </c>
      <c r="J315">
        <v>1</v>
      </c>
      <c r="N315" t="s">
        <v>405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x14ac:dyDescent="0.3">
      <c r="A316" t="s">
        <v>361</v>
      </c>
      <c r="B316" t="s">
        <v>403</v>
      </c>
      <c r="C316" t="s">
        <v>404</v>
      </c>
      <c r="D316" t="s">
        <v>405</v>
      </c>
      <c r="E316">
        <v>1</v>
      </c>
      <c r="F316" t="s">
        <v>262</v>
      </c>
      <c r="G316" t="s">
        <v>407</v>
      </c>
      <c r="H316">
        <v>1</v>
      </c>
      <c r="I316">
        <v>1</v>
      </c>
      <c r="J316">
        <v>1</v>
      </c>
      <c r="K316">
        <v>1</v>
      </c>
      <c r="N316" t="s">
        <v>405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J316">
        <v>1007</v>
      </c>
      <c r="CK316">
        <v>1007</v>
      </c>
      <c r="CN316">
        <v>1007</v>
      </c>
      <c r="CO316">
        <v>1007</v>
      </c>
    </row>
    <row r="317" spans="1:93" x14ac:dyDescent="0.3">
      <c r="A317" t="s">
        <v>361</v>
      </c>
      <c r="B317" t="s">
        <v>403</v>
      </c>
      <c r="C317" t="s">
        <v>404</v>
      </c>
      <c r="D317" t="s">
        <v>405</v>
      </c>
      <c r="E317">
        <v>1</v>
      </c>
      <c r="F317" t="s">
        <v>121</v>
      </c>
      <c r="G317" t="s">
        <v>366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x14ac:dyDescent="0.3">
      <c r="A318" t="s">
        <v>361</v>
      </c>
      <c r="B318" t="s">
        <v>403</v>
      </c>
      <c r="C318" t="s">
        <v>404</v>
      </c>
      <c r="D318" t="s">
        <v>405</v>
      </c>
      <c r="E318">
        <v>1</v>
      </c>
      <c r="F318" t="s">
        <v>179</v>
      </c>
      <c r="G318" t="s">
        <v>392</v>
      </c>
      <c r="H318">
        <v>1</v>
      </c>
      <c r="I318">
        <v>1</v>
      </c>
      <c r="J318">
        <v>1</v>
      </c>
      <c r="K318">
        <v>1</v>
      </c>
      <c r="N318" t="s">
        <v>405</v>
      </c>
      <c r="P318">
        <v>2</v>
      </c>
      <c r="Q318">
        <v>24</v>
      </c>
      <c r="BF318">
        <v>1007</v>
      </c>
      <c r="BG318">
        <v>1007</v>
      </c>
    </row>
    <row r="319" spans="1:93" x14ac:dyDescent="0.3">
      <c r="A319" t="s">
        <v>361</v>
      </c>
      <c r="B319" t="s">
        <v>403</v>
      </c>
      <c r="C319" t="s">
        <v>404</v>
      </c>
      <c r="D319" t="s">
        <v>405</v>
      </c>
      <c r="E319">
        <v>1</v>
      </c>
      <c r="F319" t="s">
        <v>269</v>
      </c>
      <c r="G319" t="s">
        <v>397</v>
      </c>
      <c r="H319">
        <v>1</v>
      </c>
      <c r="I319">
        <v>1</v>
      </c>
      <c r="J319">
        <v>1</v>
      </c>
      <c r="K319">
        <v>1</v>
      </c>
      <c r="N319" t="s">
        <v>398</v>
      </c>
      <c r="P319">
        <v>2</v>
      </c>
      <c r="Q319">
        <v>24</v>
      </c>
      <c r="CL319">
        <v>1007</v>
      </c>
      <c r="CM319">
        <v>1007</v>
      </c>
    </row>
    <row r="320" spans="1:93" x14ac:dyDescent="0.3">
      <c r="A320" t="s">
        <v>361</v>
      </c>
      <c r="B320" t="s">
        <v>408</v>
      </c>
      <c r="C320" t="s">
        <v>409</v>
      </c>
      <c r="D320" t="s">
        <v>410</v>
      </c>
      <c r="E320">
        <v>1</v>
      </c>
      <c r="F320" t="s">
        <v>216</v>
      </c>
      <c r="G320" t="s">
        <v>406</v>
      </c>
      <c r="H320">
        <v>1</v>
      </c>
      <c r="I320">
        <v>1</v>
      </c>
      <c r="J320">
        <v>1</v>
      </c>
      <c r="N320" t="s">
        <v>410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x14ac:dyDescent="0.3">
      <c r="A321" t="s">
        <v>361</v>
      </c>
      <c r="B321" t="s">
        <v>408</v>
      </c>
      <c r="C321" t="s">
        <v>409</v>
      </c>
      <c r="D321" t="s">
        <v>410</v>
      </c>
      <c r="E321">
        <v>1</v>
      </c>
      <c r="F321" t="s">
        <v>233</v>
      </c>
      <c r="G321" t="s">
        <v>411</v>
      </c>
      <c r="H321">
        <v>1</v>
      </c>
      <c r="I321">
        <v>1</v>
      </c>
      <c r="J321">
        <v>1</v>
      </c>
      <c r="K321">
        <v>1</v>
      </c>
      <c r="N321" t="s">
        <v>410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x14ac:dyDescent="0.3">
      <c r="A322" t="s">
        <v>361</v>
      </c>
      <c r="B322" t="s">
        <v>408</v>
      </c>
      <c r="C322" t="s">
        <v>409</v>
      </c>
      <c r="D322" t="s">
        <v>410</v>
      </c>
      <c r="E322">
        <v>1</v>
      </c>
      <c r="F322" t="s">
        <v>121</v>
      </c>
      <c r="G322" t="s">
        <v>366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127</v>
      </c>
      <c r="P322">
        <v>2</v>
      </c>
      <c r="Q322">
        <v>24</v>
      </c>
      <c r="AN322">
        <v>1001</v>
      </c>
      <c r="AO322">
        <v>1001</v>
      </c>
    </row>
    <row r="323" spans="1:93" x14ac:dyDescent="0.3">
      <c r="A323" t="s">
        <v>361</v>
      </c>
      <c r="B323" t="s">
        <v>408</v>
      </c>
      <c r="C323" t="s">
        <v>409</v>
      </c>
      <c r="D323" t="s">
        <v>410</v>
      </c>
      <c r="E323">
        <v>1</v>
      </c>
      <c r="F323" t="s">
        <v>107</v>
      </c>
      <c r="G323" t="s">
        <v>367</v>
      </c>
      <c r="H323">
        <v>1</v>
      </c>
      <c r="I323">
        <v>1</v>
      </c>
      <c r="J323">
        <v>1</v>
      </c>
      <c r="K323">
        <v>1</v>
      </c>
      <c r="N323" t="s">
        <v>308</v>
      </c>
      <c r="P323">
        <v>2</v>
      </c>
      <c r="Q323">
        <v>24</v>
      </c>
      <c r="AB323">
        <v>1001</v>
      </c>
      <c r="AC323">
        <v>1001</v>
      </c>
    </row>
    <row r="324" spans="1:93" x14ac:dyDescent="0.3">
      <c r="A324" t="s">
        <v>412</v>
      </c>
      <c r="B324" t="s">
        <v>413</v>
      </c>
      <c r="C324" t="s">
        <v>414</v>
      </c>
      <c r="D324" t="s">
        <v>415</v>
      </c>
      <c r="E324">
        <v>3</v>
      </c>
      <c r="F324" t="s">
        <v>112</v>
      </c>
      <c r="G324" t="s">
        <v>416</v>
      </c>
      <c r="J324">
        <v>3</v>
      </c>
      <c r="N324" t="s">
        <v>417</v>
      </c>
      <c r="P324">
        <v>8</v>
      </c>
      <c r="Q324">
        <v>96</v>
      </c>
      <c r="R324">
        <v>804</v>
      </c>
      <c r="S324">
        <v>804</v>
      </c>
      <c r="AH324">
        <v>804</v>
      </c>
      <c r="AI324">
        <v>804</v>
      </c>
      <c r="AX324">
        <v>804</v>
      </c>
      <c r="AY324">
        <v>804</v>
      </c>
      <c r="BN324">
        <v>804</v>
      </c>
      <c r="BO324">
        <v>804</v>
      </c>
    </row>
    <row r="325" spans="1:93" x14ac:dyDescent="0.3">
      <c r="A325" t="s">
        <v>412</v>
      </c>
      <c r="B325" t="s">
        <v>413</v>
      </c>
      <c r="C325" t="s">
        <v>414</v>
      </c>
      <c r="D325" t="s">
        <v>415</v>
      </c>
      <c r="E325">
        <v>3</v>
      </c>
      <c r="F325" t="s">
        <v>132</v>
      </c>
      <c r="G325" t="s">
        <v>418</v>
      </c>
      <c r="J325">
        <v>3</v>
      </c>
      <c r="N325" t="s">
        <v>417</v>
      </c>
      <c r="P325">
        <v>4</v>
      </c>
      <c r="Q325">
        <v>48</v>
      </c>
      <c r="T325">
        <v>804</v>
      </c>
      <c r="AJ325">
        <v>804</v>
      </c>
      <c r="AZ325">
        <v>804</v>
      </c>
      <c r="BP325">
        <v>804</v>
      </c>
    </row>
    <row r="326" spans="1:93" x14ac:dyDescent="0.3">
      <c r="A326" t="s">
        <v>412</v>
      </c>
      <c r="B326" t="s">
        <v>413</v>
      </c>
      <c r="C326" t="s">
        <v>414</v>
      </c>
      <c r="D326" t="s">
        <v>415</v>
      </c>
      <c r="E326">
        <v>4</v>
      </c>
      <c r="F326" t="s">
        <v>251</v>
      </c>
      <c r="G326" t="s">
        <v>419</v>
      </c>
      <c r="H326">
        <v>3</v>
      </c>
      <c r="I326">
        <v>3</v>
      </c>
      <c r="J326">
        <v>3</v>
      </c>
      <c r="K326">
        <v>3</v>
      </c>
      <c r="N326" t="s">
        <v>417</v>
      </c>
      <c r="P326">
        <v>4</v>
      </c>
      <c r="Q326">
        <v>48</v>
      </c>
      <c r="U326">
        <v>804</v>
      </c>
      <c r="AK326">
        <v>804</v>
      </c>
      <c r="BA326">
        <v>804</v>
      </c>
      <c r="BQ326">
        <v>804</v>
      </c>
    </row>
    <row r="327" spans="1:93" x14ac:dyDescent="0.3">
      <c r="A327" t="s">
        <v>412</v>
      </c>
      <c r="B327" t="s">
        <v>413</v>
      </c>
      <c r="C327" t="s">
        <v>414</v>
      </c>
      <c r="D327" t="s">
        <v>415</v>
      </c>
      <c r="E327">
        <v>3</v>
      </c>
      <c r="F327" t="s">
        <v>264</v>
      </c>
      <c r="G327" t="s">
        <v>420</v>
      </c>
      <c r="K327">
        <v>3</v>
      </c>
      <c r="N327" t="s">
        <v>421</v>
      </c>
      <c r="P327">
        <v>6</v>
      </c>
      <c r="Q327">
        <v>72</v>
      </c>
      <c r="V327">
        <v>804</v>
      </c>
      <c r="W327">
        <v>804</v>
      </c>
      <c r="AL327">
        <v>804</v>
      </c>
      <c r="AM327">
        <v>804</v>
      </c>
      <c r="BB327">
        <v>804</v>
      </c>
      <c r="BC327">
        <v>804</v>
      </c>
    </row>
    <row r="328" spans="1:93" x14ac:dyDescent="0.3">
      <c r="A328" t="s">
        <v>412</v>
      </c>
      <c r="B328" t="s">
        <v>413</v>
      </c>
      <c r="C328" t="s">
        <v>414</v>
      </c>
      <c r="D328" t="s">
        <v>415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804</v>
      </c>
      <c r="BS328">
        <v>804</v>
      </c>
    </row>
    <row r="329" spans="1:93" x14ac:dyDescent="0.3">
      <c r="A329" t="s">
        <v>412</v>
      </c>
      <c r="B329" t="s">
        <v>413</v>
      </c>
      <c r="C329" t="s">
        <v>414</v>
      </c>
      <c r="D329" t="s">
        <v>415</v>
      </c>
      <c r="E329">
        <v>3</v>
      </c>
      <c r="F329" t="s">
        <v>343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804</v>
      </c>
      <c r="CE329">
        <v>804</v>
      </c>
    </row>
    <row r="330" spans="1:93" x14ac:dyDescent="0.3">
      <c r="A330" t="s">
        <v>412</v>
      </c>
      <c r="B330" t="s">
        <v>413</v>
      </c>
      <c r="C330" t="s">
        <v>414</v>
      </c>
      <c r="D330" t="s">
        <v>415</v>
      </c>
      <c r="E330">
        <v>3</v>
      </c>
      <c r="F330" t="s">
        <v>254</v>
      </c>
      <c r="G330" t="s">
        <v>422</v>
      </c>
      <c r="H330">
        <v>3</v>
      </c>
      <c r="I330">
        <v>3</v>
      </c>
      <c r="J330">
        <v>3</v>
      </c>
      <c r="K330">
        <v>3</v>
      </c>
      <c r="N330" t="s">
        <v>488</v>
      </c>
      <c r="P330">
        <v>2</v>
      </c>
      <c r="Q330">
        <v>24</v>
      </c>
      <c r="CF330">
        <v>804</v>
      </c>
      <c r="CG330">
        <v>804</v>
      </c>
    </row>
    <row r="331" spans="1:93" x14ac:dyDescent="0.3">
      <c r="A331" t="s">
        <v>412</v>
      </c>
      <c r="B331" t="s">
        <v>413</v>
      </c>
      <c r="C331" t="s">
        <v>414</v>
      </c>
      <c r="D331" t="s">
        <v>415</v>
      </c>
      <c r="E331">
        <v>3</v>
      </c>
      <c r="F331" t="s">
        <v>423</v>
      </c>
      <c r="G331" t="s">
        <v>424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804</v>
      </c>
      <c r="CI331">
        <v>804</v>
      </c>
    </row>
    <row r="332" spans="1:93" x14ac:dyDescent="0.3">
      <c r="A332" t="s">
        <v>412</v>
      </c>
      <c r="B332" t="s">
        <v>425</v>
      </c>
      <c r="C332" t="s">
        <v>426</v>
      </c>
      <c r="D332" t="s">
        <v>427</v>
      </c>
      <c r="E332">
        <v>2</v>
      </c>
      <c r="F332" t="s">
        <v>216</v>
      </c>
      <c r="G332" t="s">
        <v>428</v>
      </c>
      <c r="I332">
        <v>1</v>
      </c>
      <c r="N332" t="s">
        <v>429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x14ac:dyDescent="0.3">
      <c r="A333" t="s">
        <v>412</v>
      </c>
      <c r="B333" t="s">
        <v>425</v>
      </c>
      <c r="C333" t="s">
        <v>426</v>
      </c>
      <c r="D333" t="s">
        <v>427</v>
      </c>
      <c r="E333">
        <v>2</v>
      </c>
      <c r="F333" t="s">
        <v>269</v>
      </c>
      <c r="G333" t="s">
        <v>430</v>
      </c>
      <c r="I333">
        <v>1</v>
      </c>
      <c r="N333" t="s">
        <v>431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x14ac:dyDescent="0.3">
      <c r="A334" t="s">
        <v>412</v>
      </c>
      <c r="B334" t="s">
        <v>425</v>
      </c>
      <c r="C334" t="s">
        <v>426</v>
      </c>
      <c r="D334" t="s">
        <v>427</v>
      </c>
      <c r="E334">
        <v>2</v>
      </c>
      <c r="F334" t="s">
        <v>107</v>
      </c>
      <c r="G334" t="s">
        <v>432</v>
      </c>
      <c r="K334">
        <v>1</v>
      </c>
      <c r="N334" t="s">
        <v>433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x14ac:dyDescent="0.3">
      <c r="A335" t="s">
        <v>412</v>
      </c>
      <c r="B335" t="s">
        <v>425</v>
      </c>
      <c r="C335" t="s">
        <v>426</v>
      </c>
      <c r="D335" t="s">
        <v>427</v>
      </c>
      <c r="E335">
        <v>2</v>
      </c>
      <c r="F335" t="s">
        <v>359</v>
      </c>
      <c r="G335" t="s">
        <v>434</v>
      </c>
      <c r="K335">
        <v>1</v>
      </c>
      <c r="L335">
        <v>1</v>
      </c>
      <c r="N335" t="s">
        <v>433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x14ac:dyDescent="0.3">
      <c r="A336" t="s">
        <v>412</v>
      </c>
      <c r="B336" t="s">
        <v>425</v>
      </c>
      <c r="C336" t="s">
        <v>426</v>
      </c>
      <c r="D336" t="s">
        <v>427</v>
      </c>
      <c r="E336">
        <v>2</v>
      </c>
      <c r="F336" t="s">
        <v>174</v>
      </c>
      <c r="G336" t="s">
        <v>435</v>
      </c>
      <c r="H336">
        <v>1</v>
      </c>
      <c r="N336" t="s">
        <v>308</v>
      </c>
      <c r="P336">
        <v>2</v>
      </c>
      <c r="Q336">
        <v>24</v>
      </c>
      <c r="AZ336">
        <v>403</v>
      </c>
      <c r="BA336">
        <v>403</v>
      </c>
    </row>
    <row r="337" spans="1:90" x14ac:dyDescent="0.3">
      <c r="A337" t="s">
        <v>412</v>
      </c>
      <c r="B337" t="s">
        <v>425</v>
      </c>
      <c r="C337" t="s">
        <v>426</v>
      </c>
      <c r="D337" t="s">
        <v>427</v>
      </c>
      <c r="E337">
        <v>2</v>
      </c>
      <c r="F337" t="s">
        <v>124</v>
      </c>
      <c r="G337" t="s">
        <v>436</v>
      </c>
      <c r="J337">
        <v>1</v>
      </c>
      <c r="K337">
        <v>1</v>
      </c>
      <c r="N337" t="s">
        <v>487</v>
      </c>
      <c r="P337">
        <v>2</v>
      </c>
      <c r="Q337">
        <v>24</v>
      </c>
      <c r="CH337">
        <v>403</v>
      </c>
      <c r="CI337">
        <v>403</v>
      </c>
    </row>
    <row r="338" spans="1:90" x14ac:dyDescent="0.3">
      <c r="A338" t="s">
        <v>412</v>
      </c>
      <c r="B338" t="s">
        <v>437</v>
      </c>
      <c r="C338" t="s">
        <v>426</v>
      </c>
      <c r="D338" t="s">
        <v>415</v>
      </c>
      <c r="E338">
        <v>6</v>
      </c>
      <c r="F338" t="s">
        <v>248</v>
      </c>
      <c r="G338" t="s">
        <v>438</v>
      </c>
      <c r="H338">
        <v>1</v>
      </c>
      <c r="I338">
        <v>1</v>
      </c>
      <c r="J338">
        <v>1</v>
      </c>
      <c r="K338">
        <v>1</v>
      </c>
      <c r="N338" t="s">
        <v>421</v>
      </c>
      <c r="P338">
        <v>10</v>
      </c>
      <c r="Q338">
        <v>120</v>
      </c>
      <c r="R338">
        <v>411</v>
      </c>
      <c r="S338">
        <v>411</v>
      </c>
      <c r="AH338">
        <v>411</v>
      </c>
      <c r="AI338">
        <v>411</v>
      </c>
      <c r="AX338">
        <v>411</v>
      </c>
      <c r="AY338">
        <v>411</v>
      </c>
      <c r="BN338">
        <v>411</v>
      </c>
      <c r="BO338">
        <v>411</v>
      </c>
      <c r="CD338">
        <v>411</v>
      </c>
      <c r="CE338">
        <v>411</v>
      </c>
    </row>
    <row r="339" spans="1:90" x14ac:dyDescent="0.3">
      <c r="A339" t="s">
        <v>412</v>
      </c>
      <c r="B339" t="s">
        <v>437</v>
      </c>
      <c r="C339" t="s">
        <v>426</v>
      </c>
      <c r="D339" t="s">
        <v>415</v>
      </c>
      <c r="E339">
        <v>6</v>
      </c>
      <c r="F339" t="s">
        <v>231</v>
      </c>
      <c r="G339" t="s">
        <v>439</v>
      </c>
      <c r="I339">
        <v>1</v>
      </c>
      <c r="J339">
        <v>1</v>
      </c>
      <c r="K339">
        <v>1</v>
      </c>
      <c r="N339" t="s">
        <v>421</v>
      </c>
      <c r="P339">
        <v>8</v>
      </c>
      <c r="Q339">
        <v>96</v>
      </c>
      <c r="T339">
        <v>411</v>
      </c>
      <c r="U339">
        <v>411</v>
      </c>
      <c r="AJ339">
        <v>411</v>
      </c>
      <c r="AK339">
        <v>411</v>
      </c>
      <c r="AZ339">
        <v>411</v>
      </c>
      <c r="BA339">
        <v>411</v>
      </c>
      <c r="BP339">
        <v>411</v>
      </c>
      <c r="BQ339">
        <v>411</v>
      </c>
    </row>
    <row r="340" spans="1:90" x14ac:dyDescent="0.3">
      <c r="A340" t="s">
        <v>412</v>
      </c>
      <c r="B340" t="s">
        <v>437</v>
      </c>
      <c r="C340" t="s">
        <v>426</v>
      </c>
      <c r="D340" t="s">
        <v>415</v>
      </c>
      <c r="E340">
        <v>6</v>
      </c>
      <c r="F340" t="s">
        <v>233</v>
      </c>
      <c r="G340" t="s">
        <v>440</v>
      </c>
      <c r="H340">
        <v>1</v>
      </c>
      <c r="N340" t="s">
        <v>417</v>
      </c>
      <c r="P340">
        <v>10</v>
      </c>
      <c r="Q340">
        <v>120</v>
      </c>
      <c r="V340">
        <v>411</v>
      </c>
      <c r="W340">
        <v>411</v>
      </c>
      <c r="AL340">
        <v>411</v>
      </c>
      <c r="AM340">
        <v>411</v>
      </c>
      <c r="BB340">
        <v>411</v>
      </c>
      <c r="BC340">
        <v>411</v>
      </c>
      <c r="BR340">
        <v>411</v>
      </c>
      <c r="BS340">
        <v>411</v>
      </c>
      <c r="CH340">
        <v>411</v>
      </c>
      <c r="CI340">
        <v>411</v>
      </c>
    </row>
    <row r="341" spans="1:90" x14ac:dyDescent="0.3">
      <c r="A341" t="s">
        <v>412</v>
      </c>
      <c r="B341" t="s">
        <v>437</v>
      </c>
      <c r="C341" t="s">
        <v>426</v>
      </c>
      <c r="D341" t="s">
        <v>415</v>
      </c>
      <c r="E341">
        <v>6</v>
      </c>
      <c r="F341" t="s">
        <v>181</v>
      </c>
      <c r="G341" t="s">
        <v>441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411</v>
      </c>
      <c r="CG341">
        <v>411</v>
      </c>
    </row>
    <row r="342" spans="1:90" x14ac:dyDescent="0.3">
      <c r="A342" t="s">
        <v>412</v>
      </c>
      <c r="B342" t="s">
        <v>442</v>
      </c>
      <c r="C342" t="s">
        <v>426</v>
      </c>
      <c r="D342" t="s">
        <v>429</v>
      </c>
      <c r="E342">
        <v>5</v>
      </c>
      <c r="F342" t="s">
        <v>210</v>
      </c>
      <c r="G342" t="s">
        <v>443</v>
      </c>
      <c r="K342">
        <v>1</v>
      </c>
      <c r="N342" t="s">
        <v>427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x14ac:dyDescent="0.3">
      <c r="A343" t="s">
        <v>412</v>
      </c>
      <c r="B343" t="s">
        <v>442</v>
      </c>
      <c r="C343" t="s">
        <v>426</v>
      </c>
      <c r="D343" t="s">
        <v>429</v>
      </c>
      <c r="E343">
        <v>5</v>
      </c>
      <c r="F343" t="s">
        <v>310</v>
      </c>
      <c r="G343" t="s">
        <v>444</v>
      </c>
      <c r="H343">
        <v>1</v>
      </c>
      <c r="N343" t="s">
        <v>429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x14ac:dyDescent="0.3">
      <c r="A344" t="s">
        <v>412</v>
      </c>
      <c r="B344" t="s">
        <v>442</v>
      </c>
      <c r="C344" t="s">
        <v>426</v>
      </c>
      <c r="D344" t="s">
        <v>429</v>
      </c>
      <c r="E344">
        <v>5</v>
      </c>
      <c r="F344" t="s">
        <v>143</v>
      </c>
      <c r="G344" t="s">
        <v>445</v>
      </c>
      <c r="H344">
        <v>1</v>
      </c>
      <c r="N344" t="s">
        <v>427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x14ac:dyDescent="0.3">
      <c r="A345" t="s">
        <v>412</v>
      </c>
      <c r="B345" t="s">
        <v>442</v>
      </c>
      <c r="C345" t="s">
        <v>426</v>
      </c>
      <c r="D345" t="s">
        <v>429</v>
      </c>
      <c r="E345">
        <v>5</v>
      </c>
      <c r="F345" t="s">
        <v>181</v>
      </c>
      <c r="G345" t="s">
        <v>441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x14ac:dyDescent="0.3">
      <c r="A346" t="s">
        <v>412</v>
      </c>
      <c r="B346" t="s">
        <v>446</v>
      </c>
      <c r="C346" t="s">
        <v>426</v>
      </c>
      <c r="D346" t="s">
        <v>417</v>
      </c>
      <c r="E346">
        <v>4</v>
      </c>
      <c r="F346" t="s">
        <v>447</v>
      </c>
      <c r="G346" t="s">
        <v>448</v>
      </c>
      <c r="J346">
        <v>1</v>
      </c>
      <c r="N346" t="s">
        <v>431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x14ac:dyDescent="0.3">
      <c r="A347" t="s">
        <v>412</v>
      </c>
      <c r="B347" t="s">
        <v>446</v>
      </c>
      <c r="C347" t="s">
        <v>426</v>
      </c>
      <c r="D347" t="s">
        <v>417</v>
      </c>
      <c r="E347">
        <v>4</v>
      </c>
      <c r="F347" t="s">
        <v>207</v>
      </c>
      <c r="G347" t="s">
        <v>449</v>
      </c>
      <c r="J347">
        <v>1</v>
      </c>
      <c r="N347" t="s">
        <v>427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x14ac:dyDescent="0.3">
      <c r="A348" t="s">
        <v>412</v>
      </c>
      <c r="B348" t="s">
        <v>446</v>
      </c>
      <c r="C348" t="s">
        <v>426</v>
      </c>
      <c r="D348" t="s">
        <v>417</v>
      </c>
      <c r="E348">
        <v>4</v>
      </c>
      <c r="F348" t="s">
        <v>121</v>
      </c>
      <c r="G348" t="s">
        <v>450</v>
      </c>
      <c r="H348">
        <v>1</v>
      </c>
      <c r="N348" t="s">
        <v>451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x14ac:dyDescent="0.3">
      <c r="A349" t="s">
        <v>412</v>
      </c>
      <c r="B349" t="s">
        <v>446</v>
      </c>
      <c r="C349" t="s">
        <v>426</v>
      </c>
      <c r="D349" t="s">
        <v>417</v>
      </c>
      <c r="E349">
        <v>4</v>
      </c>
      <c r="F349" t="s">
        <v>137</v>
      </c>
      <c r="G349" t="s">
        <v>452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x14ac:dyDescent="0.3">
      <c r="A350" t="s">
        <v>412</v>
      </c>
      <c r="B350" t="s">
        <v>446</v>
      </c>
      <c r="C350" t="s">
        <v>426</v>
      </c>
      <c r="D350" t="s">
        <v>417</v>
      </c>
      <c r="E350">
        <v>4</v>
      </c>
      <c r="F350" t="s">
        <v>181</v>
      </c>
      <c r="G350" t="s">
        <v>441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x14ac:dyDescent="0.3">
      <c r="A351" t="s">
        <v>412</v>
      </c>
      <c r="B351" t="s">
        <v>453</v>
      </c>
      <c r="C351" t="s">
        <v>426</v>
      </c>
      <c r="D351" t="s">
        <v>433</v>
      </c>
      <c r="E351">
        <v>5</v>
      </c>
      <c r="F351" t="s">
        <v>210</v>
      </c>
      <c r="G351" t="s">
        <v>443</v>
      </c>
      <c r="K351">
        <v>1</v>
      </c>
      <c r="N351" t="s">
        <v>417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x14ac:dyDescent="0.3">
      <c r="A352" t="s">
        <v>412</v>
      </c>
      <c r="B352" t="s">
        <v>453</v>
      </c>
      <c r="C352" t="s">
        <v>426</v>
      </c>
      <c r="D352" t="s">
        <v>433</v>
      </c>
      <c r="E352">
        <v>5</v>
      </c>
      <c r="F352" t="s">
        <v>310</v>
      </c>
      <c r="G352" t="s">
        <v>444</v>
      </c>
      <c r="H352">
        <v>1</v>
      </c>
      <c r="N352" t="s">
        <v>433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x14ac:dyDescent="0.3">
      <c r="A353" t="s">
        <v>412</v>
      </c>
      <c r="B353" t="s">
        <v>453</v>
      </c>
      <c r="C353" t="s">
        <v>426</v>
      </c>
      <c r="D353" t="s">
        <v>433</v>
      </c>
      <c r="E353">
        <v>5</v>
      </c>
      <c r="F353" t="s">
        <v>328</v>
      </c>
      <c r="G353" t="s">
        <v>454</v>
      </c>
      <c r="H353">
        <v>1</v>
      </c>
      <c r="N353" t="s">
        <v>433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x14ac:dyDescent="0.3">
      <c r="A354" t="s">
        <v>412</v>
      </c>
      <c r="B354" t="s">
        <v>453</v>
      </c>
      <c r="C354" t="s">
        <v>426</v>
      </c>
      <c r="D354" t="s">
        <v>433</v>
      </c>
      <c r="E354">
        <v>5</v>
      </c>
      <c r="F354" t="s">
        <v>143</v>
      </c>
      <c r="G354" t="s">
        <v>445</v>
      </c>
      <c r="H354">
        <v>1</v>
      </c>
      <c r="N354" t="s">
        <v>455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x14ac:dyDescent="0.3">
      <c r="A355" t="s">
        <v>412</v>
      </c>
      <c r="B355" t="s">
        <v>453</v>
      </c>
      <c r="C355" t="s">
        <v>426</v>
      </c>
      <c r="D355" t="s">
        <v>433</v>
      </c>
      <c r="E355">
        <v>5</v>
      </c>
      <c r="F355" t="s">
        <v>181</v>
      </c>
      <c r="G355" t="s">
        <v>441</v>
      </c>
      <c r="L355">
        <v>1</v>
      </c>
      <c r="N355" t="s">
        <v>487</v>
      </c>
      <c r="P355">
        <v>2</v>
      </c>
      <c r="Q355">
        <v>24</v>
      </c>
      <c r="AN355">
        <v>410</v>
      </c>
      <c r="AO355">
        <v>410</v>
      </c>
    </row>
    <row r="356" spans="1:93" x14ac:dyDescent="0.3">
      <c r="A356" t="s">
        <v>412</v>
      </c>
      <c r="B356" t="s">
        <v>453</v>
      </c>
      <c r="C356" t="s">
        <v>426</v>
      </c>
      <c r="D356" t="s">
        <v>433</v>
      </c>
      <c r="E356">
        <v>5</v>
      </c>
      <c r="F356" t="s">
        <v>163</v>
      </c>
      <c r="G356" t="s">
        <v>456</v>
      </c>
      <c r="J356">
        <v>1</v>
      </c>
      <c r="N356" t="s">
        <v>486</v>
      </c>
      <c r="P356">
        <v>2</v>
      </c>
      <c r="Q356">
        <v>24</v>
      </c>
      <c r="AP356">
        <v>410</v>
      </c>
      <c r="AQ356">
        <v>410</v>
      </c>
    </row>
    <row r="357" spans="1:93" x14ac:dyDescent="0.3">
      <c r="A357" t="s">
        <v>412</v>
      </c>
      <c r="B357" t="s">
        <v>457</v>
      </c>
      <c r="C357" t="s">
        <v>426</v>
      </c>
      <c r="D357" t="s">
        <v>455</v>
      </c>
      <c r="E357">
        <v>1</v>
      </c>
      <c r="F357" t="s">
        <v>110</v>
      </c>
      <c r="G357" t="s">
        <v>458</v>
      </c>
      <c r="I357">
        <v>1</v>
      </c>
      <c r="N357" t="s">
        <v>455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x14ac:dyDescent="0.3">
      <c r="A358" t="s">
        <v>412</v>
      </c>
      <c r="B358" t="s">
        <v>457</v>
      </c>
      <c r="C358" t="s">
        <v>426</v>
      </c>
      <c r="D358" t="s">
        <v>455</v>
      </c>
      <c r="E358">
        <v>1</v>
      </c>
      <c r="F358" t="s">
        <v>272</v>
      </c>
      <c r="G358" t="s">
        <v>459</v>
      </c>
      <c r="M358">
        <v>1</v>
      </c>
      <c r="N358" t="s">
        <v>431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x14ac:dyDescent="0.3">
      <c r="A359" t="s">
        <v>412</v>
      </c>
      <c r="B359" t="s">
        <v>457</v>
      </c>
      <c r="C359" t="s">
        <v>426</v>
      </c>
      <c r="D359" t="s">
        <v>455</v>
      </c>
      <c r="E359">
        <v>1</v>
      </c>
      <c r="F359" t="s">
        <v>179</v>
      </c>
      <c r="G359" t="s">
        <v>460</v>
      </c>
      <c r="H359">
        <v>1</v>
      </c>
      <c r="I359">
        <v>1</v>
      </c>
      <c r="J359">
        <v>1</v>
      </c>
      <c r="K359">
        <v>1</v>
      </c>
      <c r="N359" t="s">
        <v>433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x14ac:dyDescent="0.3">
      <c r="A360" t="s">
        <v>412</v>
      </c>
      <c r="B360" t="s">
        <v>457</v>
      </c>
      <c r="C360" t="s">
        <v>426</v>
      </c>
      <c r="D360" t="s">
        <v>455</v>
      </c>
      <c r="E360">
        <v>1</v>
      </c>
      <c r="F360" t="s">
        <v>124</v>
      </c>
      <c r="G360" t="s">
        <v>436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x14ac:dyDescent="0.3">
      <c r="A361" t="s">
        <v>412</v>
      </c>
      <c r="B361" t="s">
        <v>457</v>
      </c>
      <c r="C361" t="s">
        <v>426</v>
      </c>
      <c r="D361" t="s">
        <v>455</v>
      </c>
      <c r="E361">
        <v>1</v>
      </c>
      <c r="F361" t="s">
        <v>115</v>
      </c>
      <c r="G361" t="s">
        <v>461</v>
      </c>
      <c r="I361">
        <v>1</v>
      </c>
      <c r="N361" t="s">
        <v>462</v>
      </c>
      <c r="P361">
        <v>2</v>
      </c>
      <c r="Q361">
        <v>24</v>
      </c>
      <c r="BF361">
        <v>403</v>
      </c>
      <c r="BG361">
        <v>403</v>
      </c>
    </row>
    <row r="362" spans="1:93" x14ac:dyDescent="0.3">
      <c r="A362" t="s">
        <v>412</v>
      </c>
      <c r="B362" t="s">
        <v>463</v>
      </c>
      <c r="C362" t="s">
        <v>426</v>
      </c>
      <c r="D362" t="s">
        <v>431</v>
      </c>
      <c r="E362">
        <v>4</v>
      </c>
      <c r="F362" t="s">
        <v>447</v>
      </c>
      <c r="G362" t="s">
        <v>448</v>
      </c>
      <c r="J362">
        <v>1</v>
      </c>
      <c r="N362" t="s">
        <v>433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x14ac:dyDescent="0.3">
      <c r="A363" t="s">
        <v>412</v>
      </c>
      <c r="B363" t="s">
        <v>463</v>
      </c>
      <c r="C363" t="s">
        <v>426</v>
      </c>
      <c r="D363" t="s">
        <v>431</v>
      </c>
      <c r="E363">
        <v>4</v>
      </c>
      <c r="F363" t="s">
        <v>207</v>
      </c>
      <c r="G363" t="s">
        <v>449</v>
      </c>
      <c r="J363">
        <v>1</v>
      </c>
      <c r="N363" t="s">
        <v>455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x14ac:dyDescent="0.3">
      <c r="A364" t="s">
        <v>412</v>
      </c>
      <c r="B364" t="s">
        <v>463</v>
      </c>
      <c r="C364" t="s">
        <v>426</v>
      </c>
      <c r="D364" t="s">
        <v>431</v>
      </c>
      <c r="E364">
        <v>4</v>
      </c>
      <c r="F364" t="s">
        <v>121</v>
      </c>
      <c r="G364" t="s">
        <v>450</v>
      </c>
      <c r="H364">
        <v>1</v>
      </c>
      <c r="N364" t="s">
        <v>431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x14ac:dyDescent="0.3">
      <c r="A365" t="s">
        <v>412</v>
      </c>
      <c r="B365" t="s">
        <v>463</v>
      </c>
      <c r="C365" t="s">
        <v>426</v>
      </c>
      <c r="D365" t="s">
        <v>431</v>
      </c>
      <c r="E365">
        <v>4</v>
      </c>
      <c r="F365" t="s">
        <v>137</v>
      </c>
      <c r="G365" t="s">
        <v>452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x14ac:dyDescent="0.3">
      <c r="A366" t="s">
        <v>412</v>
      </c>
      <c r="B366" t="s">
        <v>463</v>
      </c>
      <c r="C366" t="s">
        <v>426</v>
      </c>
      <c r="D366" t="s">
        <v>431</v>
      </c>
      <c r="E366">
        <v>4</v>
      </c>
      <c r="F366" t="s">
        <v>181</v>
      </c>
      <c r="G366" t="s">
        <v>441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x14ac:dyDescent="0.3">
      <c r="A367" t="s">
        <v>412</v>
      </c>
      <c r="B367" t="s">
        <v>464</v>
      </c>
      <c r="C367" t="s">
        <v>426</v>
      </c>
      <c r="D367" t="s">
        <v>429</v>
      </c>
      <c r="E367">
        <v>1</v>
      </c>
      <c r="F367" t="s">
        <v>179</v>
      </c>
      <c r="G367" t="s">
        <v>460</v>
      </c>
      <c r="H367">
        <v>1</v>
      </c>
      <c r="I367">
        <v>1</v>
      </c>
      <c r="J367">
        <v>1</v>
      </c>
      <c r="K367">
        <v>1</v>
      </c>
      <c r="N367" t="s">
        <v>451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x14ac:dyDescent="0.3">
      <c r="A368" t="s">
        <v>412</v>
      </c>
      <c r="B368" t="s">
        <v>464</v>
      </c>
      <c r="C368" t="s">
        <v>426</v>
      </c>
      <c r="D368" t="s">
        <v>429</v>
      </c>
      <c r="E368">
        <v>1</v>
      </c>
      <c r="F368" t="s">
        <v>272</v>
      </c>
      <c r="G368" t="s">
        <v>459</v>
      </c>
      <c r="M368">
        <v>1</v>
      </c>
      <c r="N368" t="s">
        <v>451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x14ac:dyDescent="0.3">
      <c r="A369" t="s">
        <v>412</v>
      </c>
      <c r="B369" t="s">
        <v>464</v>
      </c>
      <c r="C369" t="s">
        <v>426</v>
      </c>
      <c r="D369" t="s">
        <v>429</v>
      </c>
      <c r="E369">
        <v>1</v>
      </c>
      <c r="F369" t="s">
        <v>110</v>
      </c>
      <c r="G369" t="s">
        <v>458</v>
      </c>
      <c r="I369">
        <v>1</v>
      </c>
      <c r="N369" t="s">
        <v>429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x14ac:dyDescent="0.3">
      <c r="A370" t="s">
        <v>412</v>
      </c>
      <c r="B370" t="s">
        <v>464</v>
      </c>
      <c r="C370" t="s">
        <v>426</v>
      </c>
      <c r="D370" t="s">
        <v>429</v>
      </c>
      <c r="E370">
        <v>1</v>
      </c>
      <c r="F370" t="s">
        <v>115</v>
      </c>
      <c r="G370" t="s">
        <v>461</v>
      </c>
      <c r="I370">
        <v>1</v>
      </c>
      <c r="N370" t="s">
        <v>462</v>
      </c>
      <c r="P370">
        <v>2</v>
      </c>
      <c r="Q370">
        <v>24</v>
      </c>
      <c r="CD370">
        <v>1003</v>
      </c>
      <c r="CE370">
        <v>1003</v>
      </c>
    </row>
    <row r="371" spans="1:105" x14ac:dyDescent="0.3">
      <c r="A371" t="s">
        <v>412</v>
      </c>
      <c r="B371" t="s">
        <v>464</v>
      </c>
      <c r="C371" t="s">
        <v>426</v>
      </c>
      <c r="D371" t="s">
        <v>429</v>
      </c>
      <c r="E371">
        <v>1</v>
      </c>
      <c r="F371" t="s">
        <v>124</v>
      </c>
      <c r="G371" t="s">
        <v>436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x14ac:dyDescent="0.3">
      <c r="A372" t="s">
        <v>412</v>
      </c>
      <c r="B372" t="s">
        <v>465</v>
      </c>
      <c r="C372" t="s">
        <v>426</v>
      </c>
      <c r="D372" t="s">
        <v>455</v>
      </c>
      <c r="E372">
        <v>1</v>
      </c>
      <c r="F372" t="s">
        <v>110</v>
      </c>
      <c r="G372" t="s">
        <v>458</v>
      </c>
      <c r="I372">
        <v>1</v>
      </c>
      <c r="N372" t="s">
        <v>427</v>
      </c>
      <c r="P372">
        <v>8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</row>
    <row r="373" spans="1:105" x14ac:dyDescent="0.3">
      <c r="A373" t="s">
        <v>412</v>
      </c>
      <c r="B373" t="s">
        <v>465</v>
      </c>
      <c r="C373" t="s">
        <v>426</v>
      </c>
      <c r="D373" t="s">
        <v>455</v>
      </c>
      <c r="E373">
        <v>1</v>
      </c>
      <c r="F373" t="s">
        <v>272</v>
      </c>
      <c r="G373" t="s">
        <v>459</v>
      </c>
      <c r="M373">
        <v>1</v>
      </c>
      <c r="N373" t="s">
        <v>451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x14ac:dyDescent="0.3">
      <c r="A374" t="s">
        <v>412</v>
      </c>
      <c r="B374" t="s">
        <v>465</v>
      </c>
      <c r="C374" t="s">
        <v>426</v>
      </c>
      <c r="D374" t="s">
        <v>451</v>
      </c>
      <c r="E374">
        <v>1</v>
      </c>
      <c r="F374" t="s">
        <v>179</v>
      </c>
      <c r="G374" t="s">
        <v>460</v>
      </c>
      <c r="H374">
        <v>1</v>
      </c>
      <c r="I374">
        <v>1</v>
      </c>
      <c r="J374">
        <v>1</v>
      </c>
      <c r="K374">
        <v>1</v>
      </c>
      <c r="N374" t="s">
        <v>451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x14ac:dyDescent="0.3">
      <c r="A375" t="s">
        <v>412</v>
      </c>
      <c r="B375" t="s">
        <v>465</v>
      </c>
      <c r="C375" t="s">
        <v>426</v>
      </c>
      <c r="D375" t="s">
        <v>451</v>
      </c>
      <c r="E375">
        <v>1</v>
      </c>
      <c r="F375" t="s">
        <v>115</v>
      </c>
      <c r="G375" t="s">
        <v>461</v>
      </c>
      <c r="J375">
        <v>1</v>
      </c>
      <c r="N375" t="s">
        <v>462</v>
      </c>
      <c r="P375">
        <v>2</v>
      </c>
      <c r="Q375">
        <v>24</v>
      </c>
      <c r="CJ375">
        <v>1004</v>
      </c>
      <c r="CK375">
        <v>1004</v>
      </c>
    </row>
    <row r="376" spans="1:105" x14ac:dyDescent="0.3">
      <c r="A376" t="s">
        <v>412</v>
      </c>
      <c r="B376" t="s">
        <v>465</v>
      </c>
      <c r="C376" t="s">
        <v>426</v>
      </c>
      <c r="D376" t="s">
        <v>451</v>
      </c>
      <c r="E376">
        <v>1</v>
      </c>
      <c r="F376" t="s">
        <v>174</v>
      </c>
      <c r="G376" t="s">
        <v>435</v>
      </c>
      <c r="I376">
        <v>1</v>
      </c>
      <c r="N376" t="s">
        <v>308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412</v>
      </c>
      <c r="B377" t="s">
        <v>465</v>
      </c>
      <c r="C377" t="s">
        <v>426</v>
      </c>
      <c r="D377" t="s">
        <v>451</v>
      </c>
      <c r="E377">
        <v>1</v>
      </c>
      <c r="F377" t="s">
        <v>124</v>
      </c>
      <c r="G377" t="s">
        <v>436</v>
      </c>
      <c r="H377">
        <v>1</v>
      </c>
      <c r="I377">
        <v>1</v>
      </c>
      <c r="N377" t="s">
        <v>487</v>
      </c>
      <c r="P377">
        <v>2</v>
      </c>
      <c r="Q377">
        <v>24</v>
      </c>
      <c r="AB377">
        <v>1004</v>
      </c>
      <c r="AC377">
        <v>1004</v>
      </c>
    </row>
    <row r="378" spans="1:105" x14ac:dyDescent="0.3">
      <c r="R378">
        <f>SUBTOTAL(3,PROGRAMACIONES_PARCIALES[6-7L])</f>
        <v>32</v>
      </c>
      <c r="S378">
        <f>SUBTOTAL(3,PROGRAMACIONES_PARCIALES[7-8L])</f>
        <v>32</v>
      </c>
      <c r="T378">
        <f>SUBTOTAL(3,PROGRAMACIONES_PARCIALES[8-9L])</f>
        <v>32</v>
      </c>
      <c r="U378">
        <f>SUBTOTAL(3,PROGRAMACIONES_PARCIALES[9-10L])</f>
        <v>32</v>
      </c>
      <c r="V378">
        <f>SUBTOTAL(3,PROGRAMACIONES_PARCIALES[10-11L])</f>
        <v>32</v>
      </c>
      <c r="W378">
        <f>SUBTOTAL(3,PROGRAMACIONES_PARCIALES[11-12L])</f>
        <v>32</v>
      </c>
      <c r="X378">
        <f>SUBTOTAL(3,PROGRAMACIONES_PARCIALES[12-13L])</f>
        <v>29</v>
      </c>
      <c r="Y378">
        <f>SUBTOTAL(3,PROGRAMACIONES_PARCIALES[13-14L])</f>
        <v>29</v>
      </c>
      <c r="Z378">
        <f>SUBTOTAL(3,PROGRAMACIONES_PARCIALES[14-15L])</f>
        <v>29</v>
      </c>
      <c r="AA378">
        <f>SUBTOTAL(3,PROGRAMACIONES_PARCIALES[15-16L])</f>
        <v>29</v>
      </c>
      <c r="AB378">
        <f>SUBTOTAL(3,PROGRAMACIONES_PARCIALES[16-17L])</f>
        <v>29</v>
      </c>
      <c r="AC378">
        <f>SUBTOTAL(3,PROGRAMACIONES_PARCIALES[17-18L])</f>
        <v>29</v>
      </c>
      <c r="AD378">
        <f>SUBTOTAL(3,PROGRAMACIONES_PARCIALES[18-19L])</f>
        <v>8</v>
      </c>
      <c r="AE378">
        <f>SUBTOTAL(3,PROGRAMACIONES_PARCIALES[19-20L])</f>
        <v>8</v>
      </c>
      <c r="AF378">
        <f>SUBTOTAL(3,PROGRAMACIONES_PARCIALES[20-21L])</f>
        <v>8</v>
      </c>
      <c r="AG378">
        <f>SUBTOTAL(3,PROGRAMACIONES_PARCIALES[21-22L])</f>
        <v>8</v>
      </c>
      <c r="AH378">
        <f>SUBTOTAL(3,PROGRAMACIONES_PARCIALES[6-7M])</f>
        <v>32</v>
      </c>
      <c r="AI378">
        <f>SUBTOTAL(3,PROGRAMACIONES_PARCIALES[7-8M])</f>
        <v>32</v>
      </c>
      <c r="AJ378">
        <f>SUBTOTAL(3,PROGRAMACIONES_PARCIALES[8-9M])</f>
        <v>32</v>
      </c>
      <c r="AK378">
        <f>SUBTOTAL(3,PROGRAMACIONES_PARCIALES[9-10M])</f>
        <v>32</v>
      </c>
      <c r="AL378">
        <f>SUBTOTAL(3,PROGRAMACIONES_PARCIALES[10-11M])</f>
        <v>32</v>
      </c>
      <c r="AM378">
        <f>SUBTOTAL(3,PROGRAMACIONES_PARCIALES[11-12M])</f>
        <v>32</v>
      </c>
      <c r="AN378">
        <f>SUBTOTAL(3,PROGRAMACIONES_PARCIALES[12-13M])</f>
        <v>29</v>
      </c>
      <c r="AO378">
        <f>SUBTOTAL(3,PROGRAMACIONES_PARCIALES[13-14M])</f>
        <v>29</v>
      </c>
      <c r="AP378">
        <f>SUBTOTAL(3,PROGRAMACIONES_PARCIALES[14-15M])</f>
        <v>29</v>
      </c>
      <c r="AQ378">
        <f>SUBTOTAL(3,PROGRAMACIONES_PARCIALES[15-16M])</f>
        <v>29</v>
      </c>
      <c r="AR378">
        <f>SUBTOTAL(3,PROGRAMACIONES_PARCIALES[16-17M])</f>
        <v>29</v>
      </c>
      <c r="AS378">
        <f>SUBTOTAL(3,PROGRAMACIONES_PARCIALES[17-18M])</f>
        <v>29</v>
      </c>
      <c r="AT378">
        <f>SUBTOTAL(3,PROGRAMACIONES_PARCIALES[18-19M])</f>
        <v>8</v>
      </c>
      <c r="AU378">
        <f>SUBTOTAL(3,PROGRAMACIONES_PARCIALES[19-20M])</f>
        <v>8</v>
      </c>
      <c r="AV378">
        <f>SUBTOTAL(3,PROGRAMACIONES_PARCIALES[20-21M])</f>
        <v>8</v>
      </c>
      <c r="AW378">
        <f>SUBTOTAL(3,PROGRAMACIONES_PARCIALES[21-22M])</f>
        <v>8</v>
      </c>
      <c r="AX378">
        <f>SUBTOTAL(3,PROGRAMACIONES_PARCIALES[6-7MI])</f>
        <v>32</v>
      </c>
      <c r="AY378">
        <f>SUBTOTAL(3,PROGRAMACIONES_PARCIALES[7-8MI])</f>
        <v>32</v>
      </c>
      <c r="AZ378">
        <f>SUBTOTAL(3,PROGRAMACIONES_PARCIALES[8-9MI])</f>
        <v>32</v>
      </c>
      <c r="BA378">
        <f>SUBTOTAL(3,PROGRAMACIONES_PARCIALES[9-10MI])</f>
        <v>32</v>
      </c>
      <c r="BB378">
        <f>SUBTOTAL(3,PROGRAMACIONES_PARCIALES[10-11MI])</f>
        <v>32</v>
      </c>
      <c r="BC378">
        <f>SUBTOTAL(3,PROGRAMACIONES_PARCIALES[11-12MI])</f>
        <v>32</v>
      </c>
      <c r="BD378">
        <f>SUBTOTAL(3,PROGRAMACIONES_PARCIALES[12-13MI])</f>
        <v>29</v>
      </c>
      <c r="BE378">
        <f>SUBTOTAL(3,PROGRAMACIONES_PARCIALES[13-14MI])</f>
        <v>29</v>
      </c>
      <c r="BF378">
        <f>SUBTOTAL(3,PROGRAMACIONES_PARCIALES[14-15MI])</f>
        <v>29</v>
      </c>
      <c r="BG378">
        <f>SUBTOTAL(3,PROGRAMACIONES_PARCIALES[15-16MI])</f>
        <v>29</v>
      </c>
      <c r="BH378">
        <f>SUBTOTAL(3,PROGRAMACIONES_PARCIALES[16-17MI])</f>
        <v>29</v>
      </c>
      <c r="BI378">
        <f>SUBTOTAL(3,PROGRAMACIONES_PARCIALES[17-18MI])</f>
        <v>29</v>
      </c>
      <c r="BJ378">
        <f>SUBTOTAL(3,PROGRAMACIONES_PARCIALES[18-19MI])</f>
        <v>8</v>
      </c>
      <c r="BK378">
        <f>SUBTOTAL(3,PROGRAMACIONES_PARCIALES[19-20MI])</f>
        <v>8</v>
      </c>
      <c r="BL378">
        <f>SUBTOTAL(3,PROGRAMACIONES_PARCIALES[20-21MI])</f>
        <v>8</v>
      </c>
      <c r="BM378">
        <f>SUBTOTAL(3,PROGRAMACIONES_PARCIALES[21-22MI])</f>
        <v>8</v>
      </c>
      <c r="BN378">
        <f>SUBTOTAL(3,PROGRAMACIONES_PARCIALES[6-7J])</f>
        <v>32</v>
      </c>
      <c r="BO378">
        <f>SUBTOTAL(3,PROGRAMACIONES_PARCIALES[7-8J])</f>
        <v>32</v>
      </c>
      <c r="BP378">
        <f>SUBTOTAL(3,PROGRAMACIONES_PARCIALES[8-9J])</f>
        <v>32</v>
      </c>
      <c r="BQ378">
        <f>SUBTOTAL(3,PROGRAMACIONES_PARCIALES[9-10J])</f>
        <v>32</v>
      </c>
      <c r="BR378">
        <f>SUBTOTAL(3,PROGRAMACIONES_PARCIALES[10-11J])</f>
        <v>32</v>
      </c>
      <c r="BS378">
        <f>SUBTOTAL(3,PROGRAMACIONES_PARCIALES[11-12J])</f>
        <v>32</v>
      </c>
      <c r="BT378">
        <f>SUBTOTAL(3,PROGRAMACIONES_PARCIALES[12-13J])</f>
        <v>29</v>
      </c>
      <c r="BU378">
        <f>SUBTOTAL(3,PROGRAMACIONES_PARCIALES[13-14J])</f>
        <v>29</v>
      </c>
      <c r="BV378">
        <f>SUBTOTAL(3,PROGRAMACIONES_PARCIALES[14-15J])</f>
        <v>29</v>
      </c>
      <c r="BW378">
        <f>SUBTOTAL(3,PROGRAMACIONES_PARCIALES[15-16J])</f>
        <v>29</v>
      </c>
      <c r="BX378">
        <f>SUBTOTAL(3,PROGRAMACIONES_PARCIALES[16-17J])</f>
        <v>29</v>
      </c>
      <c r="BY378">
        <f>SUBTOTAL(3,PROGRAMACIONES_PARCIALES[17-18J])</f>
        <v>29</v>
      </c>
      <c r="BZ378">
        <f>SUBTOTAL(3,PROGRAMACIONES_PARCIALES[18-19J])</f>
        <v>8</v>
      </c>
      <c r="CA378">
        <f>SUBTOTAL(3,PROGRAMACIONES_PARCIALES[19-20J])</f>
        <v>8</v>
      </c>
      <c r="CB378">
        <f>SUBTOTAL(3,PROGRAMACIONES_PARCIALES[20-21J])</f>
        <v>8</v>
      </c>
      <c r="CC378">
        <f>SUBTOTAL(3,PROGRAMACIONES_PARCIALES[21-22J])</f>
        <v>8</v>
      </c>
      <c r="CD378">
        <f>SUBTOTAL(3,PROGRAMACIONES_PARCIALES[6-7V])</f>
        <v>32</v>
      </c>
      <c r="CE378">
        <f>SUBTOTAL(3,PROGRAMACIONES_PARCIALES[7-8V])</f>
        <v>32</v>
      </c>
      <c r="CF378">
        <f>SUBTOTAL(3,PROGRAMACIONES_PARCIALES[8-9V])</f>
        <v>32</v>
      </c>
      <c r="CG378">
        <f>SUBTOTAL(3,PROGRAMACIONES_PARCIALES[9-10V])</f>
        <v>32</v>
      </c>
      <c r="CH378">
        <f>SUBTOTAL(3,PROGRAMACIONES_PARCIALES[10-11V])</f>
        <v>32</v>
      </c>
      <c r="CI378">
        <f>SUBTOTAL(3,PROGRAMACIONES_PARCIALES[11-12V])</f>
        <v>32</v>
      </c>
      <c r="CJ378">
        <f>SUBTOTAL(3,PROGRAMACIONES_PARCIALES[12-13V])</f>
        <v>29</v>
      </c>
      <c r="CK378">
        <f>SUBTOTAL(3,PROGRAMACIONES_PARCIALES[13-14V])</f>
        <v>29</v>
      </c>
      <c r="CL378">
        <f>SUBTOTAL(3,PROGRAMACIONES_PARCIALES[14-15V])</f>
        <v>29</v>
      </c>
      <c r="CM378">
        <f>SUBTOTAL(3,PROGRAMACIONES_PARCIALES[15-16V])</f>
        <v>29</v>
      </c>
      <c r="CN378">
        <f>SUBTOTAL(3,PROGRAMACIONES_PARCIALES[16-17V])</f>
        <v>28</v>
      </c>
      <c r="CO378">
        <f>SUBTOTAL(3,PROGRAMACIONES_PARCIALES[17-18V])</f>
        <v>28</v>
      </c>
      <c r="CP378">
        <f>SUBTOTAL(3,PROGRAMACIONES_PARCIALES[18-19V])</f>
        <v>8</v>
      </c>
      <c r="CQ378">
        <f>SUBTOTAL(3,PROGRAMACIONES_PARCIALES[19-20V])</f>
        <v>8</v>
      </c>
      <c r="CR378">
        <f>SUBTOTAL(3,PROGRAMACIONES_PARCIALES[20-21V])</f>
        <v>8</v>
      </c>
      <c r="CS378">
        <f>SUBTOTAL(3,PROGRAMACIONES_PARCIALES[21-22V])</f>
        <v>8</v>
      </c>
      <c r="CU378">
        <f>SUBTOTAL(3,PROGRAMACIONES_PARCIALES[7-8S])</f>
        <v>0</v>
      </c>
      <c r="CV378">
        <f>SUBTOTAL(3,PROGRAMACIONES_PARCIALES[8-9S])</f>
        <v>9</v>
      </c>
      <c r="CW378">
        <f>SUBTOTAL(3,PROGRAMACIONES_PARCIALES[9-10S])</f>
        <v>9</v>
      </c>
      <c r="CX378">
        <f>SUBTOTAL(3,PROGRAMACIONES_PARCIALES[10-11S])</f>
        <v>9</v>
      </c>
      <c r="CY378">
        <f>SUBTOTAL(3,PROGRAMACIONES_PARCIALES[11-12S])</f>
        <v>9</v>
      </c>
      <c r="CZ378">
        <f>SUBTOTAL(3,PROGRAMACIONES_PARCIALES[12-13S])</f>
        <v>9</v>
      </c>
      <c r="DA378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7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0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3" workbookViewId="0">
      <selection activeCell="I38" sqref="I38"/>
    </sheetView>
  </sheetViews>
  <sheetFormatPr baseColWidth="10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472</v>
      </c>
      <c r="B3" t="s">
        <v>484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315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429</v>
      </c>
      <c r="B8">
        <v>30</v>
      </c>
    </row>
    <row r="9" spans="1:2" x14ac:dyDescent="0.3">
      <c r="A9" s="4" t="s">
        <v>385</v>
      </c>
      <c r="B9">
        <v>18</v>
      </c>
    </row>
    <row r="10" spans="1:2" x14ac:dyDescent="0.3">
      <c r="A10" s="4" t="s">
        <v>417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455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473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474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475</v>
      </c>
      <c r="B18">
        <v>14</v>
      </c>
    </row>
    <row r="19" spans="1:5" x14ac:dyDescent="0.3">
      <c r="A19" s="4" t="s">
        <v>314</v>
      </c>
      <c r="B19">
        <v>24</v>
      </c>
    </row>
    <row r="20" spans="1:5" x14ac:dyDescent="0.3">
      <c r="A20" s="4" t="s">
        <v>476</v>
      </c>
      <c r="B20">
        <v>24</v>
      </c>
    </row>
    <row r="21" spans="1:5" x14ac:dyDescent="0.3">
      <c r="A21" s="4" t="s">
        <v>431</v>
      </c>
      <c r="B21">
        <v>34</v>
      </c>
    </row>
    <row r="22" spans="1:5" x14ac:dyDescent="0.3">
      <c r="A22" s="4" t="s">
        <v>433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415</v>
      </c>
      <c r="B26">
        <v>24</v>
      </c>
    </row>
    <row r="27" spans="1:5" x14ac:dyDescent="0.3">
      <c r="A27" s="4" t="s">
        <v>477</v>
      </c>
      <c r="B27">
        <v>24</v>
      </c>
    </row>
    <row r="28" spans="1:5" x14ac:dyDescent="0.3">
      <c r="A28" s="4" t="s">
        <v>478</v>
      </c>
      <c r="B28">
        <v>24</v>
      </c>
    </row>
    <row r="29" spans="1:5" x14ac:dyDescent="0.3">
      <c r="A29" s="4" t="s">
        <v>479</v>
      </c>
      <c r="B29">
        <v>25</v>
      </c>
    </row>
    <row r="30" spans="1:5" x14ac:dyDescent="0.3">
      <c r="A30" s="4" t="s">
        <v>166</v>
      </c>
      <c r="B30">
        <v>24</v>
      </c>
      <c r="D30" s="3" t="s">
        <v>472</v>
      </c>
      <c r="E30" t="s">
        <v>485</v>
      </c>
    </row>
    <row r="31" spans="1:5" x14ac:dyDescent="0.3">
      <c r="A31" s="4" t="s">
        <v>377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414</v>
      </c>
      <c r="E32">
        <v>1</v>
      </c>
    </row>
    <row r="33" spans="1:5" x14ac:dyDescent="0.3">
      <c r="A33" s="4" t="s">
        <v>142</v>
      </c>
      <c r="B33">
        <v>30</v>
      </c>
      <c r="D33" s="4" t="s">
        <v>426</v>
      </c>
      <c r="E33">
        <v>9</v>
      </c>
    </row>
    <row r="34" spans="1:5" x14ac:dyDescent="0.3">
      <c r="A34" s="4" t="s">
        <v>168</v>
      </c>
      <c r="B34">
        <v>26</v>
      </c>
      <c r="D34" s="4" t="s">
        <v>384</v>
      </c>
      <c r="E34">
        <v>1</v>
      </c>
    </row>
    <row r="35" spans="1:5" x14ac:dyDescent="0.3">
      <c r="A35" s="4" t="s">
        <v>381</v>
      </c>
      <c r="B35">
        <v>28</v>
      </c>
      <c r="D35" s="4" t="s">
        <v>404</v>
      </c>
      <c r="E35">
        <v>1</v>
      </c>
    </row>
    <row r="36" spans="1:5" x14ac:dyDescent="0.3">
      <c r="A36" s="4" t="s">
        <v>131</v>
      </c>
      <c r="B36">
        <v>26</v>
      </c>
      <c r="D36" s="4" t="s">
        <v>347</v>
      </c>
      <c r="E36">
        <v>1</v>
      </c>
    </row>
    <row r="37" spans="1:5" x14ac:dyDescent="0.3">
      <c r="A37" s="4" t="s">
        <v>364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369</v>
      </c>
      <c r="E40">
        <v>2</v>
      </c>
    </row>
    <row r="41" spans="1:5" x14ac:dyDescent="0.3">
      <c r="A41" s="4" t="s">
        <v>410</v>
      </c>
      <c r="B41">
        <v>26</v>
      </c>
      <c r="D41" s="4" t="s">
        <v>409</v>
      </c>
      <c r="E41">
        <v>1</v>
      </c>
    </row>
    <row r="42" spans="1:5" x14ac:dyDescent="0.3">
      <c r="A42" s="4" t="s">
        <v>253</v>
      </c>
      <c r="B42">
        <v>12</v>
      </c>
      <c r="D42" s="4" t="s">
        <v>295</v>
      </c>
      <c r="E42">
        <v>3</v>
      </c>
    </row>
    <row r="43" spans="1:5" x14ac:dyDescent="0.3">
      <c r="A43" s="4" t="s">
        <v>372</v>
      </c>
      <c r="B43">
        <v>24</v>
      </c>
      <c r="D43" s="4" t="s">
        <v>313</v>
      </c>
      <c r="E43">
        <v>4</v>
      </c>
    </row>
    <row r="44" spans="1:5" x14ac:dyDescent="0.3">
      <c r="A44" s="4" t="s">
        <v>197</v>
      </c>
      <c r="B44">
        <v>24</v>
      </c>
      <c r="D44" s="4" t="s">
        <v>363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483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341</v>
      </c>
      <c r="B51">
        <v>28</v>
      </c>
    </row>
    <row r="52" spans="1:2" x14ac:dyDescent="0.3">
      <c r="A52" s="4" t="s">
        <v>480</v>
      </c>
      <c r="B52">
        <v>22</v>
      </c>
    </row>
    <row r="53" spans="1:2" x14ac:dyDescent="0.3">
      <c r="A53" s="4" t="s">
        <v>451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395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296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405</v>
      </c>
      <c r="B61">
        <v>26</v>
      </c>
    </row>
    <row r="62" spans="1:2" x14ac:dyDescent="0.3">
      <c r="A62" s="4" t="s">
        <v>481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300</v>
      </c>
      <c r="B65">
        <v>30</v>
      </c>
    </row>
    <row r="66" spans="1:2" x14ac:dyDescent="0.3">
      <c r="A66" s="4" t="s">
        <v>488</v>
      </c>
      <c r="B66">
        <v>26</v>
      </c>
    </row>
    <row r="67" spans="1:2" x14ac:dyDescent="0.3">
      <c r="A67" s="4" t="s">
        <v>308</v>
      </c>
      <c r="B67">
        <v>38</v>
      </c>
    </row>
    <row r="68" spans="1:2" x14ac:dyDescent="0.3">
      <c r="A68" s="4" t="s">
        <v>487</v>
      </c>
      <c r="B68">
        <v>30</v>
      </c>
    </row>
    <row r="69" spans="1:2" x14ac:dyDescent="0.3">
      <c r="A69" s="4" t="s">
        <v>486</v>
      </c>
      <c r="B69">
        <v>10</v>
      </c>
    </row>
    <row r="70" spans="1:2" x14ac:dyDescent="0.3">
      <c r="A70" s="4" t="s">
        <v>155</v>
      </c>
      <c r="B70">
        <v>26</v>
      </c>
    </row>
    <row r="71" spans="1:2" x14ac:dyDescent="0.3">
      <c r="A71" s="4" t="s">
        <v>306</v>
      </c>
      <c r="B71">
        <v>24</v>
      </c>
    </row>
    <row r="72" spans="1:2" x14ac:dyDescent="0.3">
      <c r="A72" s="4" t="s">
        <v>136</v>
      </c>
      <c r="B72">
        <v>26</v>
      </c>
    </row>
    <row r="73" spans="1:2" x14ac:dyDescent="0.3">
      <c r="A73" s="4" t="s">
        <v>106</v>
      </c>
      <c r="B73">
        <v>26</v>
      </c>
    </row>
    <row r="74" spans="1:2" x14ac:dyDescent="0.3">
      <c r="A74" s="4" t="s">
        <v>427</v>
      </c>
      <c r="B74">
        <v>34</v>
      </c>
    </row>
    <row r="75" spans="1:2" x14ac:dyDescent="0.3">
      <c r="A75" s="4" t="s">
        <v>370</v>
      </c>
      <c r="B75">
        <v>26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482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483</v>
      </c>
      <c r="B82">
        <v>2042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2024-01-26T00:09:39Z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