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AGI Methods" sheetId="1" r:id="rId4"/>
    <sheet name="Wordle Creation" sheetId="2" r:id="rId5"/>
  </sheets>
</workbook>
</file>

<file path=xl/sharedStrings.xml><?xml version="1.0" encoding="utf-8"?>
<sst xmlns="http://schemas.openxmlformats.org/spreadsheetml/2006/main" uniqueCount="897">
  <si>
    <t>Abbreviation</t>
  </si>
  <si>
    <t>Method</t>
  </si>
  <si>
    <t>Authors</t>
  </si>
  <si>
    <t>Contact Info</t>
  </si>
  <si>
    <t>Class</t>
  </si>
  <si>
    <t>Description</t>
  </si>
  <si>
    <t>Website</t>
  </si>
  <si>
    <t>Citation(MLA)</t>
  </si>
  <si>
    <t>DOI</t>
  </si>
  <si>
    <t># Citations (ISI Web of Science November 2016)</t>
  </si>
  <si>
    <t>Log(citation) (K)</t>
  </si>
  <si>
    <t>Log(citation)</t>
  </si>
  <si>
    <t xml:space="preserve">Corresponding author </t>
  </si>
  <si>
    <t>Corresponding author email</t>
  </si>
  <si>
    <t>SignalP</t>
  </si>
  <si>
    <t>Henrik Nielsen, Jacob Engelbrecht, Søren Brunak and Gunnar von Heijne</t>
  </si>
  <si>
    <t>N/A</t>
  </si>
  <si>
    <t>SignalP 4.1 server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t>
  </si>
  <si>
    <t>http://www.cbs.dtu.dk/services/SignalP/</t>
  </si>
  <si>
    <t>Nielsen, Henrik, et al. "Identification of prokaryotic and eukaryotic signal peptides and prediction of their cleavage sites." Protein engineering 10.1 (1997): 1-6.</t>
  </si>
  <si>
    <t>10.1093/protein/10.1.1</t>
  </si>
  <si>
    <t>Gunnar von Heijne</t>
  </si>
  <si>
    <t>gunnar.heijne@dbb.su.se</t>
  </si>
  <si>
    <t>SIFT</t>
  </si>
  <si>
    <t>Prateek Kumar, Steven Henikoff, Pauline C Ng</t>
  </si>
  <si>
    <r>
      <rPr>
        <u val="single"/>
        <sz val="12"/>
        <color indexed="12"/>
        <rFont val="Arial"/>
      </rPr>
      <t>steveh@fhcrc.org</t>
    </r>
  </si>
  <si>
    <t>NSV</t>
  </si>
  <si>
    <t>SIFT predicts whether an amino acid substitution affects protein function. SIFT prediction is based on the degree of conservation of amino acid residues in sequence alignments derived from closely related sequences, collected through PSI-BLAST. SIFT can be applied to naturally occurring nonsynonymous polymorphisms or laboratory-induced missense mutations.</t>
  </si>
  <si>
    <t>http://sift.jcvi.org/</t>
  </si>
  <si>
    <t>Kumar, Prateek, Steven Henikoff, and Pauline C. Ng. "Predicting the effects of coding non-synonymous variants on protein function using the SIFT algorithm." Nature protocols 4.7 (2009): 1073-1081.</t>
  </si>
  <si>
    <t>10.1038/nprot.2009.86</t>
  </si>
  <si>
    <t xml:space="preserve">Pauline NG </t>
  </si>
  <si>
    <r>
      <rPr>
        <u val="single"/>
        <sz val="12"/>
        <color indexed="8"/>
        <rFont val="Arial"/>
      </rPr>
      <t>ngpc4@gis.a-star.edu.sg</t>
    </r>
  </si>
  <si>
    <t>TargetP</t>
  </si>
  <si>
    <t>Olof Emanuelsson, Søren Brunak, Gunnar von Heijne, Henrik Nielsen</t>
  </si>
  <si>
    <t>TargetP 1.1 predicts the subcellular location of eukaryotic proteins. The location assignment is based on the predicted presence of any of the N-terminal presequences: chloroplast transit peptide (cTP), mitochondrial targeting peptide (mTP) or secretory pathway signal peptide (SP).</t>
  </si>
  <si>
    <t>http://www.cbs.dtu.dk/services/TargetP/</t>
  </si>
  <si>
    <r>
      <rPr>
        <sz val="12"/>
        <color indexed="8"/>
        <rFont val="Arial"/>
      </rPr>
      <t>Emanuelsson, Olof, et al. "Locating proteins in the cell using TargetP, SignalP and related tools." </t>
    </r>
    <r>
      <rPr>
        <i val="1"/>
        <sz val="12"/>
        <color indexed="8"/>
        <rFont val="Arial"/>
      </rPr>
      <t>Nature protocols</t>
    </r>
    <r>
      <rPr>
        <sz val="12"/>
        <color indexed="8"/>
        <rFont val="Arial"/>
      </rPr>
      <t> 2.4 (2007): 953-971.</t>
    </r>
  </si>
  <si>
    <t>10.1038/nprot.2007.131</t>
  </si>
  <si>
    <t>Henrik Nielsen</t>
  </si>
  <si>
    <t>hnielsen@cbs.dtu.dk</t>
  </si>
  <si>
    <t>PolyPhen</t>
  </si>
  <si>
    <t> PolyPhen</t>
  </si>
  <si>
    <t>Vasily Ramensky, Peer Bork, and Shamil Sunyaev</t>
  </si>
  <si>
    <t>ssunyaev@rics.bwh.harvard.edu</t>
  </si>
  <si>
    <t>PolyPhen (=Polymorphism Phenotyping) is a tool which predicts possible impact of an amino acid substitution on the structure and function of a human protein using straightforward physical and comparative considerations.</t>
  </si>
  <si>
    <t>http://genetics.bwh.harvard.edu/pph/data/</t>
  </si>
  <si>
    <t>Ramensky, Vasily, Peer Bork, and Shamil Sunyaev. "Human non‐synonymous SNPs: server and survey." Nucleic acids research 30.17 (2002): 3894-3900.</t>
  </si>
  <si>
    <t>10.1093/nar/gkf493</t>
  </si>
  <si>
    <t>Shamil R. Sunyaev</t>
  </si>
  <si>
    <t>ssunyaev@rics.bwh.harvard.edu.</t>
  </si>
  <si>
    <t>MutationTaster</t>
  </si>
  <si>
    <t>Jana Marie Schwarz, Christian Rödelsperger, Markus Schuelke &amp; Dominik Seelow</t>
  </si>
  <si>
    <r>
      <rPr>
        <u val="single"/>
        <sz val="12"/>
        <color indexed="12"/>
        <rFont val="Arial"/>
      </rPr>
      <t>jana-marie.schwarz@charite.de</t>
    </r>
  </si>
  <si>
    <t>MutationTaster evaluates disease-causing potential of sequence alterations.</t>
  </si>
  <si>
    <t>http://www.mutationtaster.org/</t>
  </si>
  <si>
    <t>Schwarz, Jana Marie, et al. "MutationTaster evaluates disease-causing potential of sequence alterations." Nature methods 7.8 (2010): 575-576.</t>
  </si>
  <si>
    <t>10.1038/nmeth0810-575</t>
  </si>
  <si>
    <t>Dominik Seelow</t>
  </si>
  <si>
    <r>
      <rPr>
        <u val="single"/>
        <sz val="12"/>
        <color indexed="8"/>
        <rFont val="Arial"/>
      </rPr>
      <t>dominik.seelow@charite.de</t>
    </r>
  </si>
  <si>
    <t>WoLF-PSORT</t>
  </si>
  <si>
    <t>Paul Horton, Keun-Joon Park, Takeshi Obayashi, Naoya Fujita, Hajime Harada, C.J. Adams-Collier, and Kenta Nakai</t>
  </si>
  <si>
    <t>horton-p@aist.go.jp</t>
  </si>
  <si>
    <t>WoLF PSORT is an extension of the PSORT II program for protein subcellular location prediction. WoLF PSORT converts protein amino acid sequences into numerical localization features; based on sorting signals, amino acid composition and functional motifs such as DNA-binding motifs. After conversion, a simple k-nearest neighbor classifier is used for prediction. Using html, the evidence for each prediction is shown in two ways: (i) a list of proteins of known localization with the most similar localization features to the query, and (ii) tables with detailed information about individual localization features. For convenience, sequence alignments of the query to similar proteins and links to UniProt and Gene Ontology are provided. Taken together, this information allows a user to understand the evidence (or lack thereof) behind the predictions made for particular proteins. WoLF PSORT is available at wolfpsort.org.</t>
  </si>
  <si>
    <t>http://wolfpsort.org
http://www.genscript.com/psort/wolf_psort.html</t>
  </si>
  <si>
    <t>Horton, Paul, et al. "WoLF PSORT: protein localization predictor." Nucleic acids research 35.suppl 2 (2007): W585-W587.</t>
  </si>
  <si>
    <t>10.1093/nar/gkm259</t>
  </si>
  <si>
    <t>Kenta Nakai3</t>
  </si>
  <si>
    <t>knakai@ims.u-tokyo.ac.jp</t>
  </si>
  <si>
    <t>FOLDEF</t>
  </si>
  <si>
    <t>Raphael Guerois, Jens Nielsen, Jesper Ferkinghoff-Borg, Joost Schymkowitz, Frederic Rousseau, Francois Stricher and Luis Serrano</t>
  </si>
  <si>
    <t>Germany. guerois@cea.fr</t>
  </si>
  <si>
    <t>N/A?</t>
  </si>
  <si>
    <t>FOLDEF (for FOLD-X energy function) provides a fast and quantitative estimation of the importance of the interactions contributing to the stability of proteins and protein complexes.</t>
  </si>
  <si>
    <t>http://fold-x.embl-heidelberg.de</t>
  </si>
  <si>
    <t>Guerois, Raphael, Jens Erik Nielsen, and Luis Serrano. "Predicting changes in the stability of proteins and protein complexes: a study of more than 1000 mutations." Journal of molecular biology 320.2 (2002): 369-387.</t>
  </si>
  <si>
    <t>10.1016/S0022-2836(02)00442-4</t>
  </si>
  <si>
    <t>Luis Serrano.</t>
  </si>
  <si>
    <t>luis.serrano@crg.eu</t>
  </si>
  <si>
    <t>CADD</t>
  </si>
  <si>
    <t>Martin Kircher, Daniela M. Witten, Preti Jain, Brian J. O’Roak, Gregory M. Cooper, and Jay Shendure</t>
  </si>
  <si>
    <r>
      <rPr>
        <u val="single"/>
        <sz val="12"/>
        <color indexed="12"/>
        <rFont val="Arial"/>
      </rPr>
      <t>shendure@uw.edu</t>
    </r>
  </si>
  <si>
    <t>CADD is a tool for scoring the deleteriousness of single nucleotide variants as well as insertion/deletions variants in the human genome.</t>
  </si>
  <si>
    <t>http://cadd.gs.washington.edu/</t>
  </si>
  <si>
    <t>Kircher, Martin, et al. "A general framework for estimating the relative pathogenicity of human genetic variants." Nature genetics 46.3 (2014): 310.</t>
  </si>
  <si>
    <t>10.1038/ng.2892</t>
  </si>
  <si>
    <t>Gregory M Cooper &amp;
Jay Shendure</t>
  </si>
  <si>
    <t>gcooper@hudsonalpha.org &amp; shendure@uw.edu</t>
  </si>
  <si>
    <t>MaxEnt</t>
  </si>
  <si>
    <t>Gene Yeo and Christopher B. Burge</t>
  </si>
  <si>
    <t>cburge@mit.edu</t>
  </si>
  <si>
    <t>Splice</t>
  </si>
  <si>
    <t>MaxEntScan is based on the approach for modeling the sequences of short sequence motifs such as those involved in RNA splicing which simultaneously accounts for non-adjacent as well as adjacent dependencies between positions. This method is based on the 'Maximum Entropy Principle' and generalizes most previous probabilistic models of sequence motifs such as weight matrix models and inhomogeneous Markov models.</t>
  </si>
  <si>
    <t>http://genes.mit.edu/burgelab/maxent/Xmaxentscan_scoreseq.html</t>
  </si>
  <si>
    <r>
      <rPr>
        <sz val="12"/>
        <color indexed="8"/>
        <rFont val="Arial"/>
      </rPr>
      <t>Yeo, Gene, and Christopher B. Burge. "Maximum entropy modeling of short sequence motifs with applications to RNA splicing signals." </t>
    </r>
    <r>
      <rPr>
        <i val="1"/>
        <sz val="12"/>
        <color indexed="8"/>
        <rFont val="Arial"/>
      </rPr>
      <t>Journal of Computational Biology</t>
    </r>
    <r>
      <rPr>
        <sz val="12"/>
        <color indexed="8"/>
        <rFont val="Arial"/>
      </rPr>
      <t> 11.2-3 (2004): 377-394.</t>
    </r>
  </si>
  <si>
    <t>10.1089/1066527041410418</t>
  </si>
  <si>
    <t>Yeo G</t>
  </si>
  <si>
    <t>geneyeo@mit.edu</t>
  </si>
  <si>
    <t>Dmutant</t>
  </si>
  <si>
    <t>Hongyi Zhou, Yaoqi Zhou</t>
  </si>
  <si>
    <r>
      <rPr>
        <u val="single"/>
        <sz val="12"/>
        <color indexed="12"/>
        <rFont val="Arial"/>
      </rPr>
      <t>akeisker@iu.edu, yqzhou@iu.edu</t>
    </r>
  </si>
  <si>
    <t>NSV?</t>
  </si>
  <si>
    <t>Predicting mutation-induced change in stability.</t>
  </si>
  <si>
    <r>
      <rPr>
        <u val="single"/>
        <sz val="12"/>
        <color indexed="12"/>
        <rFont val="Arial"/>
      </rPr>
      <t>http://compbio.iupui.edu/group/4/pages/services</t>
    </r>
  </si>
  <si>
    <t>Zhou, Hongyi, and Yaoqi Zhou. "Distance‐scaled, finite ideal‐gas reference state improves structure‐derived potentials of mean force for structure selection and stability prediction." Protein science 11.11 (2002): 2714-2726.</t>
  </si>
  <si>
    <t>10.1110/ps.0217002</t>
  </si>
  <si>
    <t>Yaoqi Zhou</t>
  </si>
  <si>
    <t>yqzhou@buffalo.edu</t>
  </si>
  <si>
    <t>PolyPhen2</t>
  </si>
  <si>
    <t>Ivan Adzhubei, Daniel M. Jordan, and Shamil R. Sunyaev</t>
  </si>
  <si>
    <t>PolyPhen-2 is a new development of the PolyPhen tool for annotating coding nonsynonymous SNPs. Some of the highlights of the new version are: 
(i) High quality multiple sequence alignment pipeline
(ii) Probabilistic classifier based on machine-learning method
(iii) Optimized for high-throughput analysis of the next-generation sequencing data</t>
  </si>
  <si>
    <t>http://genetics.bwh.harvard.edu/pph2/</t>
  </si>
  <si>
    <t>Adzhubei, Ivan, Daniel M. Jordan, and Shamil R. Sunyaev. "Predicting functional effect of human missense mutations using PolyPhen‐2." Current protocols in human genetics (2013): 7-20.</t>
  </si>
  <si>
    <t>10.1002/0471142905.hg0720s76</t>
  </si>
  <si>
    <t>FoldX</t>
  </si>
  <si>
    <t>Joost Schymkowitz, Jesper Borg, Francois Stricher, Robby Nys, Frederic Rousseau and Luis Serrano</t>
  </si>
  <si>
    <r>
      <rPr>
        <u val="single"/>
        <sz val="12"/>
        <color indexed="12"/>
        <rFont val="Arial"/>
      </rPr>
      <t>joost.schymkowitz@vub.ac.be</t>
    </r>
  </si>
  <si>
    <t>FoldX to provide a fast and quantitative estimation of the importance of the interactions contributing to the stability of proteins and protein complexes.</t>
  </si>
  <si>
    <t>http://foldx.crg.es/about.jsp</t>
  </si>
  <si>
    <t>Schymkowitz, Joost, et al. "The FoldX web server: an online force field." Nucleic acids research 33.suppl 2 (2005): W382-W388..</t>
  </si>
  <si>
    <t>10.1093/nar/gki387</t>
  </si>
  <si>
    <t>Schymkowitz J,</t>
  </si>
  <si>
    <t>joost.schymkowitz@skynet.be</t>
  </si>
  <si>
    <t>PROVEAN</t>
  </si>
  <si>
    <t>Yongwook Choi, Gregory E. Sims, Sean Murphy, Jason R. Miller, Agnes P. Chan</t>
  </si>
  <si>
    <t>PROVEAN (Protein Variation Effect Analyzer) is a software tool which predicts whether an amino acid substitution or indel has an impact on the biological function of a protein. PROVEAN is useful for filtering sequence variants to identify nonsynonymous or indel variants that are predicted to be functionally important.</t>
  </si>
  <si>
    <t>http://provean.jcvi.org/index.php</t>
  </si>
  <si>
    <t>Choi, Yongwook, et al. "Predicting the functional effect of amino acid substitutions and indels." PloS one 7.10 (2012): e46688.APA </t>
  </si>
  <si>
    <t>10.1371/journal.pone.0046688</t>
  </si>
  <si>
    <t>Agnes P Chan</t>
  </si>
  <si>
    <r>
      <rPr>
        <u val="single"/>
        <sz val="12"/>
        <color indexed="8"/>
        <rFont val="Arial"/>
      </rPr>
      <t>achan@jcvi.org</t>
    </r>
  </si>
  <si>
    <t>FIS</t>
  </si>
  <si>
    <t>Boris Reva, Yevgeniy Antipin, and Chris Sander</t>
  </si>
  <si>
    <r>
      <rPr>
        <u val="single"/>
        <sz val="12"/>
        <color indexed="12"/>
        <rFont val="Arial"/>
      </rPr>
      <t>reva@cbio.mskcc.org</t>
    </r>
  </si>
  <si>
    <t>New functional impact score (FIS) for amino acid residue changes using evolutionary conservation patterns.</t>
  </si>
  <si>
    <t>Reva, Boris, Yevgeniy Antipin, and Chris Sander. "Predicting the functional impact of protein mutations: application to cancer genomics." Nucleic acids research (2011): gkr407.</t>
  </si>
  <si>
    <t>10.1093/nar/gkr407</t>
  </si>
  <si>
    <t>Boris Reva</t>
  </si>
  <si>
    <r>
      <rPr>
        <u val="single"/>
        <sz val="12"/>
        <color indexed="8"/>
        <rFont val="Arial"/>
      </rPr>
      <t>fis@cbio.mskcc.org</t>
    </r>
  </si>
  <si>
    <t>Mutationassessor.org </t>
  </si>
  <si>
    <t>The server predicts the functional impact of amino-acid substitutions in proteins, such as mutations discovered in cancer or missense polymorphisms. The functional impact is assessed based on evolutionary conservation of the affected amino acid in protein homologs. The method has been validated on a large set (60k) of disease associated (OMIM) and polymorphic variants.</t>
  </si>
  <si>
    <r>
      <rPr>
        <u val="single"/>
        <sz val="12"/>
        <color indexed="8"/>
        <rFont val="Arial"/>
      </rPr>
      <t>http://mutationassessor.org/</t>
    </r>
  </si>
  <si>
    <t>SNAP2 </t>
  </si>
  <si>
    <t>SNAP and SNAP2 </t>
  </si>
  <si>
    <t>Yana Bromberg and Burkhard Rost</t>
  </si>
  <si>
    <r>
      <rPr>
        <u val="single"/>
        <sz val="12"/>
        <color indexed="12"/>
        <rFont val="Arial"/>
      </rPr>
      <t>bromberg@rostlab.org,</t>
    </r>
  </si>
  <si>
    <t>SNAP is a neural-network based method that uses in silico derived protein information (e.g. secondary structure, conservation, solvent accessibility, etc.) in order to make predictions regarding functionality of mutated proteins. The network takes protein sequences and lists of mutants as input, returning a score for each substitution. These scores can then be translated into binary predictions of effect (present/absent) and reliability indices (RI). SNAP returns its results to the user via e-mail.
SNAP2: Prediction of functional effects of non-synonymous single nucleotide polymorphisms by Maximilian Hecht.</t>
  </si>
  <si>
    <t>https://rostlab.org/services/snap/</t>
  </si>
  <si>
    <t>Bromberg, Yana, and Burkhard Rost. "SNAP: predict effect of non-synonymous polymorphisms on function." Nucleic acids research 35.11 (2007): 3823-3835..</t>
  </si>
  <si>
    <t>10.1093/nar/gkm238</t>
  </si>
  <si>
    <t>Yana Bromberg</t>
  </si>
  <si>
    <r>
      <rPr>
        <u val="single"/>
        <sz val="12"/>
        <color indexed="8"/>
        <rFont val="Arial"/>
      </rPr>
      <t>bromberg@rostlab.org</t>
    </r>
  </si>
  <si>
    <t>PMUT</t>
  </si>
  <si>
    <t>Carles Ferrer-Costa, Josep Lluis Gelpí, Leire Zamakola, Ivan Parraga, Xavier de la Cruz, and Modesto Orozco</t>
  </si>
  <si>
    <r>
      <rPr>
        <u val="single"/>
        <sz val="12"/>
        <color indexed="12"/>
        <rFont val="Arial"/>
      </rPr>
      <t>modesto@mmb.pcb.ub.es</t>
    </r>
  </si>
  <si>
    <t>Pmut is a software aimed at the annotation and prediction of pathological mutations. Pmut is based on the use of different kinds of sequence information to label mutations, and neural networks to process this information (Ferrer-Costa et al., 2004). It provides a very simple output: a yes/no answer and a reliability index.</t>
  </si>
  <si>
    <t>http://mmb2.pcb.ub.es:8080/PMut/</t>
  </si>
  <si>
    <t>Ferrer-Costa, Carles, et al. "PMUT: a web-based tool for the annotation of pathological mutations on proteins." Bioinformatics 21.14 (2005): 3176-3178..</t>
  </si>
  <si>
    <t>10.1093/bioinformatics/bit486</t>
  </si>
  <si>
    <t>Carles Ferrer-Costa</t>
  </si>
  <si>
    <r>
      <rPr>
        <u val="single"/>
        <sz val="12"/>
        <color indexed="8"/>
        <rFont val="Arial"/>
      </rPr>
      <t>modesto@mmb.pcb.ub.es</t>
    </r>
  </si>
  <si>
    <t>AGGRESCAN</t>
  </si>
  <si>
    <t>Oscar Conchillo-Solé, Natalia S de Groot, Francesc X Avilés, Josep Vendrell, Xavier Daura and Salvador Ventura</t>
  </si>
  <si>
    <t>oscar.conchillo@bioinf.uab.es, natalia.sanchez@uab.es, 
salvador.ventura@uab.es</t>
  </si>
  <si>
    <t>AGGRESCAN is a web-based software for the prediction of aggregation-prone segments in protein sequences, the analysis of the effect of mutations on protein aggregation propensities and the comparison of the aggregation properties of different proteins or protein sets.</t>
  </si>
  <si>
    <t>http://bioinf.uab.es/aggrescan/</t>
  </si>
  <si>
    <t>Conchillo-Solé, Oscar, et al. "AGGRESCAN: a server for the prediction and evaluation of" hot spots" of aggregation in polypeptides." BMC bioinformatics 8.1 (2007): 1.</t>
  </si>
  <si>
    <t>10.1186/1471-2105-8-65</t>
  </si>
  <si>
    <t>Oscar Conchillo-Sole</t>
  </si>
  <si>
    <r>
      <rPr>
        <u val="single"/>
        <sz val="12"/>
        <color indexed="8"/>
        <rFont val="Arial"/>
      </rPr>
      <t>Oscar.Conhillo@bioinf.uab.cat</t>
    </r>
  </si>
  <si>
    <t>SNPs3D </t>
  </si>
  <si>
    <t>Peng Yue, Eugene Melamud, and John Moult</t>
  </si>
  <si>
    <t>lray1@umd.edu</t>
  </si>
  <si>
    <t>SNPs3D is a website which assigns molecular functional effects of non-synonymous SNPs based on structure and sequence analysis. Prediction of non-synonymous SNPs in the NCBI dbSNP database by using two models viz., (i) SVM and (ii) analysis of homology sequence families related to human proteins are published in this website. Approximately one third of these SNPs are predicted to have an impact on protein function and thus have high probability of contributing to complex diseases.   These SNPs provide a basis for prioritization in association studies.</t>
  </si>
  <si>
    <t>http://www.snps3d.org/</t>
  </si>
  <si>
    <t>Yue, Peng, Eugene Melamud, and John Moult. "SNPs3D: candidate gene and SNP selection for association studies." BMC bioinformatics 7.1 (2006): 1.</t>
  </si>
  <si>
    <t>10.1186/1471-2105-7-166</t>
  </si>
  <si>
    <t>John Moult</t>
  </si>
  <si>
    <r>
      <rPr>
        <u val="single"/>
        <sz val="12"/>
        <color indexed="8"/>
        <rFont val="Arial"/>
      </rPr>
      <t>moult@umbi.umd.edu</t>
    </r>
  </si>
  <si>
    <t>MutPred</t>
  </si>
  <si>
    <t>Biao Li, Vidhya G. Krishnan, Matthew E. Mort, Fuxiao Xin, Kishore K. Kamati, David N. Cooper, Sean D. Mooney, and Predrag Radivojac</t>
  </si>
  <si>
    <t>predrag@indiana.edu, smooney@buckinstitute.org</t>
  </si>
  <si>
    <t>MutPred is a web application tool developed to classify an amino acid substitution as disease-associated or neutral in human. In addition, it predicts molecular cause of disease. The tool requires a protein sequence, a list of amino acid substitutions, and an email address. MutPred was developed by Biao Li at Indiana University and was a joint project of the Mooney laboratory at The Buck Institute for Research on Aging and the Radivojac laboratory at Indiana University. Currently, this web site provides MutPred v.1.2. More information on the method and detailed instructions can be seen on the About MutPred page.</t>
  </si>
  <si>
    <t>mutpred.mutdb.org/</t>
  </si>
  <si>
    <t>Li, Biao, et al. "Automated inference of molecular mechanisms of disease from amino acid substitutions." Bioinformatics 25.21 (2009): 2744-2750.</t>
  </si>
  <si>
    <t>10.1093/bioinformatics/btp528</t>
  </si>
  <si>
    <t>Predrag Radivojac &amp; Sean Mooney</t>
  </si>
  <si>
    <r>
      <rPr>
        <u val="single"/>
        <sz val="12"/>
        <color indexed="8"/>
        <rFont val="Arial"/>
      </rPr>
      <t>predrag@indiana.edu; smooney@buckinstitute.org</t>
    </r>
  </si>
  <si>
    <t>A-GVGD</t>
  </si>
  <si>
    <t>Align-GVGD</t>
  </si>
  <si>
    <t>S V Tavtigian, A M Deffenbaugh, L Yin, T Judkins, T Scholl, P B Samollow, D de Silva,
A Zharkikh, A Thomas</t>
  </si>
  <si>
    <r>
      <rPr>
        <u val="single"/>
        <sz val="12"/>
        <color indexed="12"/>
        <rFont val="Arial"/>
      </rPr>
      <t>sean.tavtigian@hci.utah.edu</t>
    </r>
  </si>
  <si>
    <t>An extension of the Grantham difference, called A-GVGD, was developed to score missense substitutions against the range of variation present at their position in a multiple sequence alignment. Combining two methods, co-occurrence of unclassified variants with clearly deleterious mutations and A-GVGD, most of the missense substitutions observed in BRCA1 were analysed.</t>
  </si>
  <si>
    <t>http://agvgd.iarc.fr/agvgd_input.php</t>
  </si>
  <si>
    <t>Tavtigian, Sean V., et al. "Comprehensive statistical study of 452 BRCA1 missense substitutions with classification of eight recurrent substitutions as neutral." Journal of medical genetics 43.4 (2006): 295-305.</t>
  </si>
  <si>
    <t>10.1136/jmg.2005.033878</t>
  </si>
  <si>
    <t>Sean V. Tavtigian</t>
  </si>
  <si>
    <r>
      <rPr>
        <u val="single"/>
        <sz val="12"/>
        <color indexed="8"/>
        <rFont val="Arial"/>
      </rPr>
      <t>tavtigian@iarc.fr</t>
    </r>
  </si>
  <si>
    <t> SNPinfo/FuncPred </t>
  </si>
  <si>
    <t>Zongli Xu and Jack A. Taylor</t>
  </si>
  <si>
    <r>
      <rPr>
        <u val="single"/>
        <sz val="12"/>
        <color indexed="12"/>
        <rFont val="Arial"/>
      </rPr>
      <t>webcenter@niehs.nih.gov.</t>
    </r>
  </si>
  <si>
    <t>SNPinfo is designed to comprehensively utilize computational (predicted functional SNPs that have differential affect between reference allele and alternative allele), experimental and epidemiological information together with recent genome wide association study (GWAS) results and linkage disequilibrium (LD) information to prioritize SNPs for further genetic mapping studies. Users are not required to provide genotype information for LD calculation because genotype data have been pre-deposited into the web server database for all SNPs with population genotype data found in HapMap (3 populations) and dbSNP (5 populations).</t>
  </si>
  <si>
    <t>http://snpinfo.niehs.nih.gov/snpinfo/snpfunc.htm</t>
  </si>
  <si>
    <t>Xu, Zongli, and Jack A. Taylor. "SNPinfo: integrating GWAS and candidate gene information into functional SNP selection for genetic association studies." Nucleic acids research 37.suppl 2 (2009): W600-W605.</t>
  </si>
  <si>
    <t>10.1093/nar/gkp290</t>
  </si>
  <si>
    <t>Jack A. Tayolr</t>
  </si>
  <si>
    <r>
      <rPr>
        <u val="single"/>
        <sz val="12"/>
        <color indexed="8"/>
        <rFont val="Arial"/>
      </rPr>
      <t>taylor@niehs.nih.gov</t>
    </r>
  </si>
  <si>
    <t>Mupro</t>
  </si>
  <si>
    <t>Jianlin Cheng, Arlo Randall, Pierre Baldi</t>
  </si>
  <si>
    <r>
      <rPr>
        <u val="single"/>
        <sz val="12"/>
        <color indexed="12"/>
        <rFont val="Arial"/>
      </rPr>
      <t>prigor@ics.uci.edu, pfbaldi@ics.uci.edu,jianlinc@uci.edu</t>
    </r>
  </si>
  <si>
    <t>MUpro: Prediction of Protein Stability Changes for Single Site Mutations from Sequences.</t>
  </si>
  <si>
    <t>http://mupro.proteomics.ics.uci.edu/</t>
  </si>
  <si>
    <t>Cheng, Jianlin, Arlo Randall, and Pierre Baldi. "Prediction of protein stability changes for single‐site mutations using support vector machines." Proteins: Structure, Function, and Bioinformatics 62.4 (2006): 1125-1132.</t>
  </si>
  <si>
    <t>10.1002/prot.20810</t>
  </si>
  <si>
    <t>Pierre Baldi</t>
  </si>
  <si>
    <r>
      <rPr>
        <u val="single"/>
        <sz val="12"/>
        <color indexed="8"/>
        <rFont val="Arial"/>
      </rPr>
      <t>pfbaldi@ics.uci.edu</t>
    </r>
  </si>
  <si>
    <t>CHASM</t>
  </si>
  <si>
    <t>Emidio Capriotti, Remo Calabrese, and Rita Casadio</t>
  </si>
  <si>
    <r>
      <rPr>
        <u val="single"/>
        <sz val="12"/>
        <color indexed="12"/>
        <rFont val="Arial"/>
      </rPr>
      <t>emidio@stanford.edu</t>
    </r>
  </si>
  <si>
    <t>Large-scale sequencing of cancer genomes has uncovered thousands of DNA alterations, but the functional relevance of the majority of these mutations to tumorigenesis is unknown. We have developed a computational method, called CHASM (Cancer-specific High-throughput Annotation of Somatic Mutations), to identify and prioritize those missense mutations most likely to generate functional changes that enhance tumor cell proliferation. The method has high sensitivity and specificity when discriminating between known driver missense mutations and randomly generated missense mutations.</t>
  </si>
  <si>
    <t>http://wiki.chasmsoftware.org/index.php/Main_Page</t>
  </si>
  <si>
    <t>Capriotti, Emidio, Remo Calabrese, and Rita Casadio. "Predicting the insurgence of human genetic diseases associated to single point protein mutations with support vector machines and evolutionary information." Bioinformatics 22.22 (2006): 2729-2734.</t>
  </si>
  <si>
    <t>10.1093/bioinformatics/btl423</t>
  </si>
  <si>
    <t>Rita Casadio</t>
  </si>
  <si>
    <r>
      <rPr>
        <u val="single"/>
        <sz val="12"/>
        <color indexed="8"/>
        <rFont val="Arial"/>
      </rPr>
      <t>casadio@alma.unibo.it</t>
    </r>
  </si>
  <si>
    <t>Waltz</t>
  </si>
  <si>
    <t>Maurer-Stroh S, Debulpaep M, Kuemmerer N, Lopez de la Paz M, Martins IC, Reumers J, Morris KL, Copland A, Serpell L, Serrano L, Schymkowitz JW, Rousseau F.</t>
  </si>
  <si>
    <t>sebastianms@bii.a-star.edu.sg, joost.schymkowitz@switch.vib-kuleuven.be</t>
  </si>
  <si>
    <t>Waltz is a computer algorithm for prediction of amylogenic regions in protein sequences, trained from a large set of experimentally characterised amyloid forming peptides.</t>
  </si>
  <si>
    <t>http://waltz.switchlab.org/</t>
  </si>
  <si>
    <t>Maurer-Stroh S, Debulpaep M, Kuemmerer N, Lopez de la Paz M, Martins IC, Reumers J, Morris KL, Copland A, Serpell L, Serrano L, Schymkowitz JW, Rousseau F. Exploring the sequence determinants of amyloid structure using position-specific scoring matrices. Nat Methods. 2010 Mar;7(3):237-42</t>
  </si>
  <si>
    <t>10.1038/NMETH.1432</t>
  </si>
  <si>
    <t>Joost W. H Schymkowitz</t>
  </si>
  <si>
    <t xml:space="preserve"> jschymko@vub.ac.be</t>
  </si>
  <si>
    <t>CUPSAT</t>
  </si>
  <si>
    <t>Vijaya Parthiban, M. Michael Gromiha, and Dietmar Schomburg</t>
  </si>
  <si>
    <r>
      <rPr>
        <u val="single"/>
        <sz val="12"/>
        <color indexed="12"/>
        <rFont val="Arial"/>
      </rPr>
      <t>webparthi@yahoo.com</t>
    </r>
  </si>
  <si>
    <t>CUPSAT is a tool to predict changes in protein stability upon point mutations.</t>
  </si>
  <si>
    <t>http://cupsat.tu-bs.de/</t>
  </si>
  <si>
    <t>Parthiban, Vijaya, M. Michael Gromiha, and Dietmar Schomburg. "CUPSAT: prediction of protein stability upon point mutations." Nucleic acids research 34.suppl 2 (2006): W239-W242.</t>
  </si>
  <si>
    <t>10.1093/nar/gkl190</t>
  </si>
  <si>
    <t>Dietmar Schomburg</t>
  </si>
  <si>
    <r>
      <rPr>
        <u val="single"/>
        <sz val="12"/>
        <color indexed="8"/>
        <rFont val="Arial"/>
      </rPr>
      <t>D.Schomburg@uni-koeln.de</t>
    </r>
  </si>
  <si>
    <t>TANGO</t>
  </si>
  <si>
    <t>Frederic Rousseau, Joost Schymkowitz, Luis Serrano</t>
  </si>
  <si>
    <t>tangowebmaster@crg.es</t>
  </si>
  <si>
    <t>TANGO is a statistical mechanics algorithm, based on simple physico-chemical principles of secondary structure formation extended by the assumption that the core regions of an aggregate are fully buried. TANGO was benchmarked against 175 peptides of over 20 proteins and was able to predict the sequences experimentally observed to contribute to the aggregation of these proteins. Further TANGO correctly predicts the aggregation propensities of several disease-related mutations in the Alzheimers b-peptide.</t>
  </si>
  <si>
    <t>http://tango.crg.es/</t>
  </si>
  <si>
    <t>Rousseau, Frederic, Joost Schymkowitz, and Luis Serrano. "Protein aggregation and amyloidosis: confusion of the kinds?." Current opinion in structural biology 16.1 (2006): 118-126.</t>
  </si>
  <si>
    <t> 10.1016/j.sbi.2006.01.011</t>
  </si>
  <si>
    <t>Luis Serrano</t>
  </si>
  <si>
    <r>
      <rPr>
        <u val="single"/>
        <sz val="12"/>
        <color indexed="8"/>
        <rFont val="Arial"/>
      </rPr>
      <t>serrano@embi-heidelberg.d</t>
    </r>
  </si>
  <si>
    <t>Eris</t>
  </si>
  <si>
    <t>Shuangye Yin, Feng Ding, and Nikolay V Dokholyan</t>
  </si>
  <si>
    <r>
      <rPr>
        <u val="single"/>
        <sz val="12"/>
        <color indexed="12"/>
        <rFont val="Arial"/>
      </rPr>
      <t>eris@unc.edu, dokh@email.unc.edu</t>
    </r>
  </si>
  <si>
    <t>Eris, which takes the name of Greek goddess of discord, is a protein stability prediction server. Eris server calculates the change of the protein stability induced by mutations (ΔΔG) utilizing the recently developed Medusa modeling suite.</t>
  </si>
  <si>
    <t>http://troll.med.unc.edu/eris/login.php</t>
  </si>
  <si>
    <t>Yin, Shuangye, Feng Ding, and Nikolay V. Dokholyan. "Eris: an automated estimator of protein stability." Nature methods 4.6 (2007): 466-467.</t>
  </si>
  <si>
    <t>10.1038/nmeth0607-466</t>
  </si>
  <si>
    <t>Shuangye Yin</t>
  </si>
  <si>
    <r>
      <rPr>
        <u val="single"/>
        <sz val="12"/>
        <color indexed="8"/>
        <rFont val="Arial"/>
      </rPr>
      <t>dokh@med.unc.edu</t>
    </r>
  </si>
  <si>
    <t>DFIRE</t>
  </si>
  <si>
    <t>Chi Zhang, Song Liu, Qianqian Zhu, and Yaoqi Zhou</t>
  </si>
  <si>
    <t>yaoqi.zhou@griffith.edu.au</t>
  </si>
  <si>
    <t>DFIRE is a knowledge-based statistical energy function for protein-ligand, protein-protein, and protein-DNA complexes by using 19 atom types and a distance-scale finite ideal-gas reference (DFIRE) state</t>
  </si>
  <si>
    <t>http://sparks-lab.org/yueyang/server/dDFIRE/</t>
  </si>
  <si>
    <t>Zhang, Chi, et al. "A knowledge-based energy function for protein-ligand, protein-protein, and protein-DNA complexes." Journal of medicinal chemistry 48.7 (2005): 2325-2335.</t>
  </si>
  <si>
    <t> 10.1021/jm049314d</t>
  </si>
  <si>
    <r>
      <rPr>
        <u val="single"/>
        <sz val="12"/>
        <color indexed="8"/>
        <rFont val="Arial"/>
      </rPr>
      <t>yqzhou@buffalo.edu</t>
    </r>
  </si>
  <si>
    <t> PantherPSEC</t>
  </si>
  <si>
    <t>PantherPSEC</t>
  </si>
  <si>
    <t>Paul D. Thomas and Anish Kejariwal</t>
  </si>
  <si>
    <r>
      <rPr>
        <u val="single"/>
        <sz val="12"/>
        <color indexed="12"/>
        <rFont val="Arial"/>
      </rPr>
      <t>feedback@pantherdb.org</t>
    </r>
  </si>
  <si>
    <t>The PANTHER (Protein ANalysis THrough Evolutionary Relationships) Classification System was designed to classify proteins (and their genes) in order to facilitate high-throughput analysis. Proteins have been classified according to:
(i) Family and subfamily: families are groups of evolutionarily related proteins; subfamilies are related proteins that also have the same function
(ii) Molecular function: the function of the protein by itself or with directly interacting proteins at a biochemical level, e.g. a protein kinase
(iii) Biological process: the function of the protein in the context of a larger network of proteins that interact to accomplish a process at the level of the cell or organism, e.g. mitosis. 
(iv) Pathway: similar to biological process, but a pathway also explicitly specifies the relationships between the interacting molecules.</t>
  </si>
  <si>
    <r>
      <rPr>
        <u val="single"/>
        <sz val="12"/>
        <color indexed="12"/>
        <rFont val="Arial"/>
      </rPr>
      <t>http://www.pantherdb.org/tools/csnpScoreForm.jsp</t>
    </r>
  </si>
  <si>
    <t>Thomas, Paul D., and Anish Kejariwal. "Coding single-nucleotide polymorphisms associated with complex vs. Mendelian disease: evolutionary evidence for differences in molecular effects." Proceedings of the National Academy of Sciences of the United States of America 101.43 (2004): 15398-15403.</t>
  </si>
  <si>
    <t>10.1073/pnas.0404380101</t>
  </si>
  <si>
    <t>Paul Thomas</t>
  </si>
  <si>
    <r>
      <rPr>
        <u val="single"/>
        <sz val="12"/>
        <color indexed="8"/>
        <rFont val="Arial"/>
      </rPr>
      <t>paul.thomas@appliedbiosystems.com</t>
    </r>
  </si>
  <si>
    <t>MAPP</t>
  </si>
  <si>
    <t>Eric A. Stone and Arend Sidow</t>
  </si>
  <si>
    <r>
      <rPr>
        <u val="single"/>
        <sz val="12"/>
        <color indexed="12"/>
        <rFont val="Arial"/>
      </rPr>
      <t>arend@stanford.edu</t>
    </r>
  </si>
  <si>
    <t>MAPP considers the physicochemical variation present in a column of a protein sequence alignment and, on the basis of this variation, predicts the impact of all possible amino acid substitutions on the function of the protein.</t>
  </si>
  <si>
    <t>http://mendel.stanford.edu/sidowlab/downloads/MAPP/</t>
  </si>
  <si>
    <t>Stone, Eric A., and Arend Sidow. "Physicochemical constraint violation by missense substitutions mediates impairment of protein function and disease severity." Genome research 15.7 (2005): 978-986.</t>
  </si>
  <si>
    <t>10.1101/gr.3804205</t>
  </si>
  <si>
    <t>Arend Sidow</t>
  </si>
  <si>
    <r>
      <rPr>
        <u val="single"/>
        <sz val="12"/>
        <color indexed="8"/>
        <rFont val="Arial"/>
      </rPr>
      <t>arend@stanford.edu</t>
    </r>
  </si>
  <si>
    <t>Zyggregator</t>
  </si>
  <si>
    <t>Gian Gaetano Tartaglia and Michele Vendruscolo</t>
  </si>
  <si>
    <t>gian.tartaglia@crg.es</t>
  </si>
  <si>
    <t>Zyggregator provides predictions of intrinsic aggregation propensities (Zagg) i.e. the tendency of proteins to convert from the unfolded state to the amyloid state. It is a sequence-based method of predicting aggregation propensities of proteins.</t>
  </si>
  <si>
    <t>http://www-vendruscolo.ch.cam.ac.uk/zyggregator.php</t>
  </si>
  <si>
    <t>Tartaglia, Gian Gaetano, and Michele Vendruscolo. "The Zyggregator method for predicting protein aggregation propensities." Chemical Society Reviews 37.7 (2008): 1395-1401.</t>
  </si>
  <si>
    <t>10.1039/b706784b</t>
  </si>
  <si>
    <t>Michele Vendruscolo</t>
  </si>
  <si>
    <r>
      <rPr>
        <u val="single"/>
        <sz val="12"/>
        <color indexed="8"/>
        <rFont val="Arial"/>
      </rPr>
      <t>ggt23@cam.ac.uk</t>
    </r>
  </si>
  <si>
    <t>PAGE</t>
  </si>
  <si>
    <t>Gian Gaetano Tartaglia, Andrea Cavalli, Riccardo Pellarin, and Amedeo Caflisch</t>
  </si>
  <si>
    <t>caflisch@bioc.unizh.ch</t>
  </si>
  <si>
    <t>PAGE is a very efficient computer program (each run completes within fractions of a second) developed to reliably predict aggregation hot spots
and rates. It uses an equation based on physicochemical properties as well
as results of detailed (i.e. atomistic) simulations of peptides and proteins.
Validation of PAGE on pathological protein sequences and entire
proteomes have been published.
PAGE uses an equation derived from first principles in contrast to other
published approaches which were calibrated by fitting. Therefore, the
predictive ability of PAGE is higher than the one of other methods.</t>
  </si>
  <si>
    <t>http://www.ncbi.nlm.nih.gov/pubmed/16195556 http://www.switt.ch/adminall2/userfiles/technologien/171_top_uz08314_caflisch.pdf</t>
  </si>
  <si>
    <t>Tartaglia, Gian Gaetano, et al. "Prediction of aggregation rate and aggregation‐prone segments in polypeptide sequences." Protein Science 14.10 (2005): 2723-2734.</t>
  </si>
  <si>
    <t>10.1110/ps.051471205</t>
  </si>
  <si>
    <t>Amedeo Caflisch</t>
  </si>
  <si>
    <r>
      <rPr>
        <u val="single"/>
        <sz val="12"/>
        <color indexed="8"/>
        <rFont val="Arial"/>
      </rPr>
      <t>caflisch@bioc.unizh.ch</t>
    </r>
  </si>
  <si>
    <t>EGAD</t>
  </si>
  <si>
    <t>Navin Pokala and Tracy M. Handel</t>
  </si>
  <si>
    <t>biosoftdb@ks.uiuc.edu</t>
  </si>
  <si>
    <t>EGAD is a free, open-source software package for protein design and prediction of mutation effects on protein folding stabilities and binding affinities to 1kcal/mol. EGAD can also consider multiple structures simultaneously for designing specific binding proteins or locking proteins into specific conformational states. In addition to natural protein residues, EGAD can also consider free-moving ligands with or without rotatable bonds. EGAD can be used with single or multple processors.</t>
  </si>
  <si>
    <r>
      <rPr>
        <u val="single"/>
        <sz val="12"/>
        <color indexed="12"/>
        <rFont val="Arial"/>
      </rPr>
      <t>http://egad.ucsd.edu/EGAD_manual/index.html</t>
    </r>
  </si>
  <si>
    <t>Pokala, Navin, and Tracy M. Handel. "Energy functions for protein design: adjustment with protein–protein complex affinities, models for the unfolded state, and negative design of solubility and specificity." Journal of molecular biology 347.1 (2005): 203-227.</t>
  </si>
  <si>
    <t>10.1016/j.jmb.2004.12.019</t>
  </si>
  <si>
    <t>Navin Pokala </t>
  </si>
  <si>
    <r>
      <rPr>
        <u val="single"/>
        <sz val="12"/>
        <color indexed="8"/>
        <rFont val="Arial"/>
      </rPr>
      <t>navin@annapurna.berkeley.edu</t>
    </r>
  </si>
  <si>
    <t>PopMuSic</t>
  </si>
  <si>
    <t>Yves Dehouck, Aline Grosfils, Benjamin Folch, Dimitri Gilis, Philippe Bogaerts, and Marianne Rooman</t>
  </si>
  <si>
    <t>ydehouck@ulb.ac.be</t>
  </si>
  <si>
    <t>PoPMuSiC is a web-based tool for the computer-aided design of mutant proteins with controlled stability properties. It evaluates the changes in stability of a given protein or peptide under single-site mutations, on the basis of the protein's structure.</t>
  </si>
  <si>
    <t>http://babylone.ulb.ac.be/popmusic/
PubMed Link: Fast and accurate predictions of protein stability changes upon mutations using statistical potentials and neural networks: PoPMuSiC-2.0</t>
  </si>
  <si>
    <t>Dehouck, Yves, et al. "Fast and accurate predictions of protein stability changes upon mutations using statistical potentials and neural networks: PoPMuSiC-2.0." Bioinformatics 25.19 (2009): 2537-2543.</t>
  </si>
  <si>
    <t>10.1093/bioinformatics/btp445</t>
  </si>
  <si>
    <t>Yves Dehouck</t>
  </si>
  <si>
    <r>
      <rPr>
        <u val="single"/>
        <sz val="12"/>
        <color indexed="8"/>
        <rFont val="Arial"/>
      </rPr>
      <t>ydehouck@ulb.ac.be</t>
    </r>
  </si>
  <si>
    <t>SDM</t>
  </si>
  <si>
    <t>Site Directed Mutator (SDM)</t>
  </si>
  <si>
    <t>Christopher M. Topham, Narayanaswamy Srinivasan, and Tom L. Blundell</t>
  </si>
  <si>
    <t>tom@cryst dot bioc.ac.uk</t>
  </si>
  <si>
    <t>Site Directed Mutator (SDM) is a statistical potential energy function developed by Topham et al. [1] to predict the effect that SNPs will have on the stability of proteins. By analogy to the folding-unfolding cycle, the algorithm uses a set of conformationally constrained environment-specific substitution tables (ESSTs) to calculate the difference in the stability scores for the folded and unfolded state for the wild-type and mutant protein structures.</t>
  </si>
  <si>
    <t>http://mordred.bioc.cam.ac.uk/~sdm/sdm.php</t>
  </si>
  <si>
    <t>Topham, Christopher M., N. Srinivasan, and Tom L. Blundell. "Prediction of the stability of protein mutants based on structural environment-dependent amino acid substitution and propensity tables." Protein Engineering 10.1 (1997): 7-21.</t>
  </si>
  <si>
    <t>10.1093/protein/10.1.7</t>
  </si>
  <si>
    <t>Christopher M.Topham</t>
  </si>
  <si>
    <r>
      <rPr>
        <u val="single"/>
        <sz val="12"/>
        <color indexed="8"/>
        <rFont val="Arial"/>
      </rPr>
      <t>christopher.topham@insa-toulouse.fr</t>
    </r>
  </si>
  <si>
    <t>VAAST</t>
  </si>
  <si>
    <t>Mark Yandell, Chad Huff, Hao Hu, Marc Singleton, Barry Moore, Jinchuan Xing, Lynn B. Jorde, and Martin G. Reese</t>
  </si>
  <si>
    <r>
      <rPr>
        <u val="single"/>
        <sz val="12"/>
        <color indexed="12"/>
        <rFont val="Arial"/>
      </rPr>
      <t>chad@hufflab.org</t>
    </r>
  </si>
  <si>
    <t>All?</t>
  </si>
  <si>
    <t>VAAST (Variant Annotation, Analysis, and Search Tool) is a probabilistic search tool for identifying damaged genes and their disease-causing variants in personal genome sequences. It builds upon existing amino acid substitution (AAS) and aggregative approaches to variant prioritization, combining elements of both into a single unified likelihood-framework that allows users to identify damaged genes and deleterious variants with greater accuracy, and in an easy-to-use fashion. It can score both coding and non-coding variants, evaluating the cumulative impact of both types of variants simultaneously. It can identify rare variants causing rare genetic diseases, and it can also use both rare and common variants to identify genes responsible for common diseases. VAAST thus has a much greater scope of use than any existing methodology.</t>
  </si>
  <si>
    <r>
      <rPr>
        <u val="single"/>
        <sz val="12"/>
        <color indexed="12"/>
        <rFont val="Arial"/>
      </rPr>
      <t>http://www.hufflab.org/software/vaast/</t>
    </r>
  </si>
  <si>
    <t>Yandell, Mark, et al. "A probabilistic disease-gene finder for personal genomes." Genome research 21.9 (2011): 1529-1542.</t>
  </si>
  <si>
    <t>10.1101/gr.123158.111</t>
  </si>
  <si>
    <t>Mark Yandell</t>
  </si>
  <si>
    <t>myandell@genetics.utah.edu</t>
  </si>
  <si>
    <t>PROFcon</t>
  </si>
  <si>
    <t>Prediction of long-range Contacts (PROFcon)</t>
  </si>
  <si>
    <t>Marco Punta and Burkhard Rost</t>
  </si>
  <si>
    <r>
      <rPr>
        <u val="single"/>
        <sz val="12"/>
        <color indexed="12"/>
        <rFont val="Arial"/>
      </rPr>
      <t>punta@cubic.bioc.columbia.edu</t>
    </r>
  </si>
  <si>
    <t>PROFcon, a novel contact prediction method that combines information from alignments, from predictions of secondary structure and solvent accessibility, from the region between two residues and from the average properties of the entire protein.</t>
  </si>
  <si>
    <t>http://www.predictprotein.org/submit_profcon.html</t>
  </si>
  <si>
    <t>Punta, Marco, and Burkhard Rost. "PROFcon: novel prediction of long-range contacts." Bioinformatics 21.13 (2005): 2960-2968.</t>
  </si>
  <si>
    <t>10.1093/bioinformatics/bti454</t>
  </si>
  <si>
    <t>Marco Punta</t>
  </si>
  <si>
    <t>punta@cubic.bioc.columbia.edu</t>
  </si>
  <si>
    <t>CanPredict</t>
  </si>
  <si>
    <t>Joshua S. Kaminker, Yan Zhang, Colin Watanabe, and Zemin Zhang</t>
  </si>
  <si>
    <r>
      <rPr>
        <u val="single"/>
        <sz val="12"/>
        <color indexed="12"/>
        <rFont val="Arial"/>
      </rPr>
      <t>kaminker@gene.com</t>
    </r>
  </si>
  <si>
    <t>A computational tool for predicting Cancer-associated mutations</t>
  </si>
  <si>
    <t>http://research-public.gene.com/Research/genentech/canpredict/</t>
  </si>
  <si>
    <t>Kaminker, Joshua S., et al. "CanPredict: a computational tool for predicting cancer-associated missense mutations." Nucleic acids research 35.suppl 2 (2007): W595-W598.</t>
  </si>
  <si>
    <t>10.1093/nar/gkm405</t>
  </si>
  <si>
    <t>Joshua S Kaminker</t>
  </si>
  <si>
    <r>
      <rPr>
        <u val="single"/>
        <sz val="12"/>
        <color indexed="8"/>
        <rFont val="Arial"/>
      </rPr>
      <t>zemin@gene.com</t>
    </r>
  </si>
  <si>
    <t>GWAVA </t>
  </si>
  <si>
    <t>Graham R S Ritchie, Ian Dunham, Eleftheria Zeggini, and Paul Flicek</t>
  </si>
  <si>
    <t>grsr@ebi.ac.uk</t>
  </si>
  <si>
    <t>Non-coding</t>
  </si>
  <si>
    <t>GWAVA is a tool which aims to predict the functional impact of non-coding genetic variants based on a wide range of annotations of non-coding elements (largely from ENCODE/GENCODE), along with genome-wide properties such as evolutionary conservation and GC-content.</t>
  </si>
  <si>
    <t>https://www.sanger.ac.uk/resources/software/gwava/</t>
  </si>
  <si>
    <t>Ritchie, Graham RS, et al. "Functional annotation of noncoding sequence variants." Nature methods 11.3 (2014): 294-296.</t>
  </si>
  <si>
    <t>10.1038/nmeth.2832</t>
  </si>
  <si>
    <t>Eleftheria Zeggini</t>
  </si>
  <si>
    <r>
      <rPr>
        <u val="single"/>
        <sz val="12"/>
        <color indexed="8"/>
        <rFont val="Arial"/>
      </rPr>
      <t>eleftheria@sanger.ac.uk</t>
    </r>
  </si>
  <si>
    <t>FOLD-RATE</t>
  </si>
  <si>
    <t>Michael Gromiha, Mary Thangakani and Siddarth Selvaraj</t>
  </si>
  <si>
    <t>michael-gromiha@aist.go.jp</t>
  </si>
  <si>
    <t>FOLD-RATE predicts the folding rate of two and three-state proteins with/without structural class information. The method is based on multiple regression technique for predicting protein folding rates using amino acid composition and properties. Different regression equations have been set up for proteins belonging to different structural classes, all-alpha, all-beta and mixed class proteins.</t>
  </si>
  <si>
    <t>http://psfs.cbrc.jp/fold-rate/</t>
  </si>
  <si>
    <t>Gromiha, M. Michael, A. Mary Thangakani, and Samuel Selvaraj. "FOLD-RATE: prediction of protein folding rates from amino acid sequence." Nucleic acids research 34.suppl 2 (2006): W70-W74.</t>
  </si>
  <si>
    <t>10.1093/nar/gkl043</t>
  </si>
  <si>
    <t>Michael M. Gromiha</t>
  </si>
  <si>
    <t>FoldAmyloid</t>
  </si>
  <si>
    <t>Sergiy O Garbuzynskiy, Michail Yu Lobanov, and Oxana V Galzitskaya</t>
  </si>
  <si>
    <t>ogalzit@vega.protres.ru, mlobanov@phys.protres.ru</t>
  </si>
  <si>
    <t>FoldAmyloid is useful in the Prediction of amyloidogenic regions in the protein chain. A region is predicted as being amyloidogenic if the average value of the parameter over this region is greater than threshold and the region is greater or equal in size to the frame.</t>
  </si>
  <si>
    <t>http://bioinfo.protres.ru/fold-amyloid/</t>
  </si>
  <si>
    <t>Garbuzynskiy, Sergiy O., Michail Yu Lobanov, and Oxana V. Galzitskaya. "FoldAmyloid: a method of prediction of amyloidogenic regions from protein sequence." Bioinformatics 26.3 (2010): 326-332.</t>
  </si>
  <si>
    <t>10.1093/bioinformatics/btp691</t>
  </si>
  <si>
    <t>Sergiy O. Garbuzynskiy</t>
  </si>
  <si>
    <r>
      <rPr>
        <u val="single"/>
        <sz val="12"/>
        <color indexed="8"/>
        <rFont val="Arial"/>
      </rPr>
      <t>ogalzit@vega.protres.ru</t>
    </r>
  </si>
  <si>
    <t>SNPeffect</t>
  </si>
  <si>
    <t>Joke Reumers, Joost Schymkowitz, Jesper Ferkinghoff-Borg, Francois Stricher, Luis Serrano and Frederic Rousseau</t>
  </si>
  <si>
    <t>sites are currently under maintenance</t>
  </si>
  <si>
    <t>SNPeffect, an online resource of human non-synonymous coding SNPs (nsSNPs) mapping phenotypic effects of allelic variation in human genes. SNPeffect contains 31 659 nsSNPs from 12 480 human proteins. The current release of SNPeffect incorporates data on protein stability, integrity of functional sites, protein phosphorylation and glycosylation, subcellular localization, protein turnover rates, protein aggregation, amyloidosis and chaperone interaction. The SNP entries are accessible through both a search and browse interface and are linked to most major biological databases. The data can be displayed as detailed descriptions of individual SNPs or as an overview of all SNPs for a given protein. SNPeffect will be regularly updated and can be accessed at http://snpeffect.vib.be/.</t>
  </si>
  <si>
    <t>http://snpeffect.switchlab.org/
http://snpeffect.vib.be/</t>
  </si>
  <si>
    <t>Reumers, Joke, et al. "SNPeffect: a database mapping molecular phenotypic effects of human non-synonymous coding SNPs." Nucleic acids research 33.suppl 1 (2005): D527-D532.</t>
  </si>
  <si>
    <t>10.1093/nar/gki086</t>
  </si>
  <si>
    <t>Frederic Rousseau</t>
  </si>
  <si>
    <r>
      <rPr>
        <u val="single"/>
        <sz val="12"/>
        <color indexed="8"/>
        <rFont val="Arial"/>
      </rPr>
      <t>frederic.rousseau@vub.ac.be</t>
    </r>
  </si>
  <si>
    <t>Scpred</t>
  </si>
  <si>
    <t>Lukasz Kurgan, Krzysztof Cios, and Ke Chen</t>
  </si>
  <si>
    <t>zsuzsa@enzim.hu</t>
  </si>
  <si>
    <t>This is a neural network based program for prediction of residues in proteins involved in strong long-range interactions. The program can be useful for site-directed mutagenesis, as a restraint in prediction of the 3D structure or can help in prediction of the folding class of a protein with unknown structure. The achieved accuracy of the prediction on a database of 80 proteins was 65%.</t>
  </si>
  <si>
    <t>http://www.enzim.hu/scpred/</t>
  </si>
  <si>
    <t>Kurgan, Lukasz, Krzysztof Cios, and Ke Chen. "SCPRED: accurate prediction of protein structural class for sequences of twilight-zone similarity with predicting sequences." BMC bioinformatics 9.1 (2008): 1.</t>
  </si>
  <si>
    <t>10.1186/1471-2105-9-226</t>
  </si>
  <si>
    <t>Lukasz Kurgan</t>
  </si>
  <si>
    <r>
      <rPr>
        <u val="single"/>
        <sz val="12"/>
        <color indexed="8"/>
        <rFont val="Arial"/>
      </rPr>
      <t>lkurgan@ece.ualberta.ca</t>
    </r>
  </si>
  <si>
    <t>nsSNPAnalyzer </t>
  </si>
  <si>
    <t>Lei Bao, Mi Zhou, and Yan Cui</t>
  </si>
  <si>
    <t>ycui2@uthsc.edu</t>
  </si>
  <si>
    <t>(i) nsSNPAnalyzer is a tool to predict whether a nonsynonymous single nucleotide polymorphism (nsSNP) has a phenotypic effect.
(ii)  It also provides additional information about the SNP to facilitate the interpretation of results, e.g., structural environment and multiple sequence alignment. 
(iii) nsSNPAnalyzer uses information contained in the multiple sequence alignment and information contained in the 3D structure to make predictions.</t>
  </si>
  <si>
    <t>http://snpanalyzer.uthsc.edu/</t>
  </si>
  <si>
    <t>Bao, Lei, Mi Zhou, and Yan Cui. "nsSNPAnalyzer: identifying disease-associated nonsynonymous single nucleotide polymorphisms." Nucleic acids research 33.suppl 2 (2005): W480-W482.</t>
  </si>
  <si>
    <t>10.1093/nar/gki372</t>
  </si>
  <si>
    <t>Yan Cui</t>
  </si>
  <si>
    <r>
      <rPr>
        <u val="single"/>
        <sz val="12"/>
        <color indexed="8"/>
        <rFont val="Arial"/>
      </rPr>
      <t>ycui2@utmem.edu</t>
    </r>
  </si>
  <si>
    <t>Scide</t>
  </si>
  <si>
    <t>Zsuzsanna Dosztányi, Csaba Magyar, Gábor Tusnády, and István Simon</t>
  </si>
  <si>
    <t>SCide is a program to identify stabilization centers from known protein structures. These are residues involved in cooperative long-range contacts, which can be formed between various regions of a single polypeptide chain, or they can belong to different peptides or polypeptides in a complex. The server takes a PDB file as an input, and the result is presented in graphical or text format.</t>
  </si>
  <si>
    <t>http://www.enzim.hu/scide/</t>
  </si>
  <si>
    <t>Dosztanyi, Zsuzsanna, et al. "SCide: identification of stabilization centers in proteins." Bioinformatics 19.7 (2003): 899-900.</t>
  </si>
  <si>
    <t>10.1093/bioinformatics/btg110</t>
  </si>
  <si>
    <t>Zsuzsanna Dosztányi</t>
  </si>
  <si>
    <r>
      <rPr>
        <u val="single"/>
        <sz val="12"/>
        <color indexed="8"/>
        <rFont val="Arial"/>
      </rPr>
      <t>zsuzsa@enzim.hu</t>
    </r>
  </si>
  <si>
    <t>KGGSeq</t>
  </si>
  <si>
    <t>Miao-Xin Li, Hong-Sheng Gui, Johnny S. H. Kwan, Su-Ying Bao, and Pak C. Sham</t>
  </si>
  <si>
    <t>mxli@hku.hk</t>
  </si>
  <si>
    <t>All</t>
  </si>
  <si>
    <t xml:space="preserve">  
KGGSeq is a software platform constituted of Bioinformatics and statistical genetics functions making use of valuable biologic resources and knowledge for sequencing-based genetic mapping of variants/genes responsible for human diseases/traits. </t>
  </si>
  <si>
    <t>http://grass.cgs.hku.hk/limx/kggseq/</t>
  </si>
  <si>
    <t>Li, Miao-Xin, et al. "A comprehensive framework for prioritizing variants in exome sequencing studies of Mendelian diseases." Nucleic acids research (2012): gkr1257.</t>
  </si>
  <si>
    <t>10.1093/nar/gkr1257</t>
  </si>
  <si>
    <t>Sham, P. C.</t>
  </si>
  <si>
    <t>pcsham@hku.hk</t>
  </si>
  <si>
    <t>DBD-Hunter</t>
  </si>
  <si>
    <t>Mu Gao and Jeffrey Skolnick</t>
  </si>
  <si>
    <t>skolnick@gatech.edu</t>
  </si>
  <si>
    <t>DNA-Binding Domain Hunter (DBD-Hunter) is a knowledge-based method for predicting DNA-binding proteins function from protein structure. The method combines structural comparison and evaluation of DNA-protein interaction energy, which is calculated use a statistical pair potential derived from crystal structures of DNA-protein complexes.</t>
  </si>
  <si>
    <t>http://cssb.biology.gatech.edu/skolnick/webservice/DBD-Hunter/index.html</t>
  </si>
  <si>
    <t>Gao, Mu, and Jeffrey Skolnick. "DBD-Hunter: a knowledge-based method for the prediction of DNA–protein interactions." Nucleic acids research 36.12 (2008): 3978-3992.</t>
  </si>
  <si>
    <t>10.1093/nar/gkn332</t>
  </si>
  <si>
    <t>Jeffrey Skolnick</t>
  </si>
  <si>
    <r>
      <rPr>
        <u val="single"/>
        <sz val="12"/>
        <color indexed="8"/>
        <rFont val="Arial"/>
      </rPr>
      <t>skolnick@gatech.edu</t>
    </r>
  </si>
  <si>
    <t>PPT-DB</t>
  </si>
  <si>
    <t>Protein Property Prediction and Testing Database (PPT-DB)</t>
  </si>
  <si>
    <t>David S. Wishart, David Arndt, Mark Berjanskii, An Chi Guo, Yi Shi, Savita Shrivastava, Jianjun Zhou, You Zhou, and Guohui Lin</t>
  </si>
  <si>
    <t>david.wishart@ualberta.ca
anchiguo@hotmail.com</t>
  </si>
  <si>
    <t>The PPT-DB is a database of databases. It houses more than 20 carefully curated databases, each of which contain commonly predicted protein property information. PPT-DB is designed to serve two purposes. First it is intended to serve as a centralized, up-to-date, freely downloadable, easily queried and carefully curated repository of predictable or "derived" protein property data.  The second role that PPT-DB can play is as a tool for homology-based protein property prediction.</t>
  </si>
  <si>
    <t>http://www.pptdb.ca/</t>
  </si>
  <si>
    <t>Wishart, David S., et al. "PPT-DB: the protein property prediction and testing database." Nucleic acids research 36.suppl 1 (2008): D222-D229.</t>
  </si>
  <si>
    <t> 10.1093/nar/gkm800</t>
  </si>
  <si>
    <t>David S. Wishart</t>
  </si>
  <si>
    <r>
      <rPr>
        <u val="single"/>
        <sz val="12"/>
        <color indexed="8"/>
        <rFont val="Arial"/>
      </rPr>
      <t>david.wishart@ualberta.ca</t>
    </r>
  </si>
  <si>
    <t>PON-P</t>
  </si>
  <si>
    <t>Ayodeji Olatubosun, Jouni Väliaho, Jani Härkönen, Janita Thusberg, and Mauno Vihinen</t>
  </si>
  <si>
    <t>proteinbioinformatik@med.lu.se</t>
  </si>
  <si>
    <t>The Pathogenic-or-Not-Pipeline (PON-P) integrates five predictors to predict the probability that nonsynonymous variations affect protein function and may consequently be disease related. Random forest methodology-based PON-P shows consistently improved performance in cross-validation tests and on independent test sets, providing ternary classification and statistical reliability estimate of results.</t>
  </si>
  <si>
    <t>http://bioinf.uta.fi/PON-P/</t>
  </si>
  <si>
    <t>Olatubosun, Ayodeji, et al. "PON‐P: Integrated predictor for pathogenicity of missense variants." Human mutation 33.8 (2012): 1166-1174.</t>
  </si>
  <si>
    <t>10.1002/humu.22102</t>
  </si>
  <si>
    <t>Mauno Vihinen</t>
  </si>
  <si>
    <r>
      <rPr>
        <u val="single"/>
        <sz val="12"/>
        <color indexed="8"/>
        <rFont val="Arial"/>
      </rPr>
      <t>mauno.vihinen@med.lu.se</t>
    </r>
  </si>
  <si>
    <t>Saunders&amp;Baker</t>
  </si>
  <si>
    <t> Saunders &amp; Baker</t>
  </si>
  <si>
    <t>Christopher T. Saunders and David Baker</t>
  </si>
  <si>
    <r>
      <rPr>
        <u val="single"/>
        <sz val="12"/>
        <color indexed="12"/>
        <rFont val="Arial"/>
      </rPr>
      <t>dabaker@uw.edu</t>
    </r>
  </si>
  <si>
    <t>From prediction of structure to design of function:
The primary goals of the research in the Baker group over the past several years have been to predict the structures of naturally occurring biomolecules and interactions and to design new molecules with new and useful functions. These prediction and design challenges have direct relevance for biomedicine and provide stringent and objective tests of our understanding of the fundamental underpinnings of molecular biology.</t>
  </si>
  <si>
    <t>http://www.bakerlab.org/research/
http://www.bakerlab.org/biblio/author/142/</t>
  </si>
  <si>
    <t>Saunders, Christopher T., and David Baker. "Recapitulation of protein family divergence using flexible backbone protein design." Journal of molecular biology 346.2 (2005): 631-644.</t>
  </si>
  <si>
    <t>10.1016/j.jmb.2004.11.062</t>
  </si>
  <si>
    <t>David Baker</t>
  </si>
  <si>
    <t>dabaker@u.washington.edu</t>
  </si>
  <si>
    <t>Skippy</t>
  </si>
  <si>
    <t>Adam Woolfe, James C Mullikin, and Laura Elnitski</t>
  </si>
  <si>
    <r>
      <rPr>
        <u val="single"/>
        <sz val="12"/>
        <color indexed="12"/>
        <rFont val="Arial"/>
      </rPr>
      <t>elnitski@mail.nih.gov</t>
    </r>
  </si>
  <si>
    <t>Skippy is a Web-based tool that allows users to input a set of exonic variants to score them for a number of features (such as changes in splicing regulatory elements) that have been shown to be predictive of known genome variations that cause exon skipping or activation of ectopic splice sites. In this way, variants can be either prioritized for further splicing-based functional analysis or the results can be used as further genomic evidence in cases in which the causative variant is already known.</t>
  </si>
  <si>
    <t>http://omictools.com/skippy-s2795.html</t>
  </si>
  <si>
    <t>Woolfe, Adam, James C. Mullikin, and Laura Elnitski. "Genomic features defining exonic variants that modulate splicing." Genome biology 11.2 (2010): 1.</t>
  </si>
  <si>
    <t>10.1186/gb-2010-11-2-r20</t>
  </si>
  <si>
    <t>Adam Woolfe</t>
  </si>
  <si>
    <r>
      <rPr>
        <u val="single"/>
        <sz val="12"/>
        <color indexed="8"/>
        <rFont val="Arial"/>
      </rPr>
      <t>woolfea@mail.nih.gov</t>
    </r>
  </si>
  <si>
    <t>TransComp</t>
  </si>
  <si>
    <t>Sanbo Qin, Xiaodong Pang, and Huan-Xiang Zhou</t>
  </si>
  <si>
    <r>
      <rPr>
        <u val="single"/>
        <sz val="12"/>
        <color indexed="12"/>
        <rFont val="Arial"/>
      </rPr>
      <t>pi2pe.fsu@gmail.com</t>
    </r>
  </si>
  <si>
    <t>TransComp implements the transient-complex theory for predicting protein-protein and protein-RNA association rate constants. During association, two subunits first approach each other via diffusion to form a transient complex, in which they have near-native separation and relative orientation but have yet to form the specific short-range interactions of the native complex. From there conformational rearrangement leads to the native complex.</t>
  </si>
  <si>
    <t>http://pipe.sc.fsu.edu/transcomp/</t>
  </si>
  <si>
    <t>Qin, Sanbo, Xiaodong Pang, and Huan-Xiang Zhou. "Automated prediction of protein association rate constants." Structure 19.12 (2011): 1744-1751.</t>
  </si>
  <si>
    <t>10.1016/j.str.2011.10.015</t>
  </si>
  <si>
    <t>Huan-Xiang Zhou</t>
  </si>
  <si>
    <r>
      <rPr>
        <u val="single"/>
        <sz val="12"/>
        <color indexed="8"/>
        <rFont val="Arial"/>
      </rPr>
      <t>hzhou4@fsu.edu</t>
    </r>
  </si>
  <si>
    <t>UMD-predictor</t>
  </si>
  <si>
    <t>Mélissa Yana Frédéric, Marine Lalande, Catherine Boileau, Dalil Hamroun, Mireille Claustres, Christophe Béroud, and Gwenaëlle Collod-Béroud</t>
  </si>
  <si>
    <t>christophe.beroud@univ-amu.fr, david.salgado@univ-amu.fr</t>
  </si>
  <si>
    <t>UMD-Predictor: This tool provides a combinatorial approach, to identify potential pathogenic variations, that associates the following data: localization within the protein, conservation, biochemical properties of the mutant and wild-type residues, and the potential impact of the variation on mRNA.</t>
  </si>
  <si>
    <t>http://umd-predictor.eu/</t>
  </si>
  <si>
    <t>Frédéric, Mélissa Yana, et al. "UMD‐predictor, a new prediction tool for nucleotide substitution pathogenicity—application to four genes: FBN1, FBN2, TGFBR1, and TGFBR2." Human mutation 30.6 (2009): 952-959.</t>
  </si>
  <si>
    <t>10.1002/humu.20970</t>
  </si>
  <si>
    <t>Gwenaelle Collod-Beroud</t>
  </si>
  <si>
    <r>
      <rPr>
        <u val="single"/>
        <sz val="12"/>
        <color indexed="8"/>
        <rFont val="Arial"/>
      </rPr>
      <t>gwenaelle.collod-beroud@inserm.fr</t>
    </r>
  </si>
  <si>
    <t>LS-SNP/PDB</t>
  </si>
  <si>
    <t>Michael Ryan, Mark Diekhans, Stephanie Lien, Yun Liu, and Rachel Karchin</t>
  </si>
  <si>
    <t>lssnp@lists.johnshopkins.edu</t>
  </si>
  <si>
    <t>LS-SNP is a web tool for genome-wide annotation of human SNPs. The current version, LS-SNP/PDB, provides information useful for identifying amino-acid changing SNPs (nsSNPs) that are most likely to have an impact on biological function.</t>
  </si>
  <si>
    <t>http://ls-snp.icm.jhu.edu/ls-snp-pdb/</t>
  </si>
  <si>
    <t>Ryan, Michael, et al. "LS-SNP/PDB: annotated non-synonymous SNPs mapped to Protein Data Bank structures." Bioinformatics 25.11 (2009): 1431-1432.</t>
  </si>
  <si>
    <t>10.1093/bioinformatics/btp242</t>
  </si>
  <si>
    <t>Rachel Karchin</t>
  </si>
  <si>
    <r>
      <rPr>
        <u val="single"/>
        <sz val="12"/>
        <color indexed="8"/>
        <rFont val="Arial"/>
      </rPr>
      <t>karchin@jhu.edu</t>
    </r>
  </si>
  <si>
    <t>BeAtMuSiC</t>
  </si>
  <si>
    <t>Yves Dehouck, Jean Marc Kwasigroch, Marianne Rooman, and Dimitri Gilis</t>
  </si>
  <si>
    <t>ydehouck@ulb.ac.be, jkwasigr@ulb.ac.be, mrooman@ulb.ac.be,dgilis@ulb.ac.be</t>
  </si>
  <si>
    <t>The BeAtMuSiC program evaluates the change in binding affinity between proteins (or protein chains) caused by single-site mutations in their sequence. The predictions are based on the structure of the protein-protein complex. BeAtMuSiC gives the possibility to perform either manually specified mutations, or a systematic scan of all possible mutations in a protein chain (or group of chains), or at the protein-protein interface.</t>
  </si>
  <si>
    <t>http://babylone.ulb.ac.be/beatmusic/</t>
  </si>
  <si>
    <t>Dehouck, Yves, et al. "BeAtMuSiC: prediction of changes in protein–protein binding affinity on mutations." Nucleic acids research 41.W1 (2013): W333-W339.</t>
  </si>
  <si>
    <t>10.1093/nar/gkt450</t>
  </si>
  <si>
    <t>K-Fold</t>
  </si>
  <si>
    <t>Emidio Capriotti and Rita Casadio</t>
  </si>
  <si>
    <t>emidio.capriotti@gmail.com</t>
  </si>
  <si>
    <t>K-Fold is a tool for the automatic prediction of the protein folding kinetic order and rate. The tool is based on a support vector machine (SVM) that was trained on a data set of 63 proteins, whose 3D structure and folding mechanism are known from experiments already described in the literature. The method predicts whether a protein of known atomic structure folds according to a two-state or a multi-state kinetics and correctly classifies 81% of the folding mechanisms when tested over the training set of the 63 proteins. It also predicts as a further option the logarithm of the folding rate.</t>
  </si>
  <si>
    <t>http://folding.biofold.org/k-fold/</t>
  </si>
  <si>
    <t>Capriotti, Emidio, and Rita Casadio. "K-Fold: a tool for the prediction of the protein folding kinetic order and rate." Bioinformatics 23.3 (2007): 385-386.</t>
  </si>
  <si>
    <t> 10.1093/bioinformatics/btl610</t>
  </si>
  <si>
    <t>Emidio Capriotti</t>
  </si>
  <si>
    <t>emidio@biocomp.unibo.it</t>
  </si>
  <si>
    <t>SAPred</t>
  </si>
  <si>
    <t> SAPred</t>
  </si>
  <si>
    <t>Zhi-Qiang Ye, Shu-Qi Zhao, Ge Gao, Xiao-Qiao Liu, Robert E. Langlois, Hui Lu, and Liping Wei</t>
  </si>
  <si>
    <r>
      <rPr>
        <u val="single"/>
        <sz val="12"/>
        <color indexed="12"/>
        <rFont val="Arial"/>
      </rPr>
      <t>sapred@mail.cbi.pku.edu.cn</t>
    </r>
  </si>
  <si>
    <t>SAPRED, the SAP disease-association predictor, offers the researchers an automatic pipeline to predict the disease-association of SAPs. Compared with other similar tools, SAPRED utilizes several novel attributes such as Structural Neighbor Profile and Nearby Functional Sites, in addition to incorporating other well-known attributes such as Residue Frequency and Conservation. By feeding these attributes to the internal trained SVM classifier, SAPRED outputs the final prediction result as well as the corresponding likelihood. The attributes themselves are also presented due to their potential biological significance.</t>
  </si>
  <si>
    <t>http://sapred.cbi.pku.edu.cn/</t>
  </si>
  <si>
    <t>Ye, Zhi-Qiang, et al. "Finding new structural and sequence attributes to predict possible disease association of single amino acid polymorphism (SAP)." Bioinformatics 23.12 (2007): 1444-1450.</t>
  </si>
  <si>
    <t>10.1093/bioinformatics/btm119</t>
  </si>
  <si>
    <t>Liping Wei</t>
  </si>
  <si>
    <r>
      <rPr>
        <u val="single"/>
        <sz val="12"/>
        <color indexed="8"/>
        <rFont val="Arial"/>
      </rPr>
      <t>sapred@mail.cbi.pku.edu.cn</t>
    </r>
  </si>
  <si>
    <t>CoVEC </t>
  </si>
  <si>
    <t>Kimon Frousios, Costas S. Iliopoulosa, Thomas Schlittb, and Michael A. Simpson</t>
  </si>
  <si>
    <t>This web-tool offers a quick and simple way to draw a consensus out of the prediction of four independent 3rd-party variant effect prediction tools: SIFT, PolyPhen2, SNPs&amp;GO, and Mutation Assessor</t>
  </si>
  <si>
    <t>http://www.dcs.kcl.ac.uk/pg/frousiok/variants/index.html</t>
  </si>
  <si>
    <t>Frousios, Kimon, et al. "Predicting the functional consequences of non-synonymous DNA sequence variants—evaluation of bioinformatics tools and development of a consensus strategy." Genomics 102.4 (2013): 223-228.</t>
  </si>
  <si>
    <t>10.1016/j.ygeno.2013.06.005</t>
  </si>
  <si>
    <t>Michael A. Simpson</t>
  </si>
  <si>
    <t>michael.simpson@kcl.ac.uk</t>
  </si>
  <si>
    <t>PASTA2</t>
  </si>
  <si>
    <t>Prediction of Amyloid Structure Aggregation (PASTA2)</t>
  </si>
  <si>
    <t>Ian Walsh, Flavio Seno, Silvio C.E. Tosatto, and Antonio Trovato.</t>
  </si>
  <si>
    <t>ian.walsh@bio.unipd.it
antonio.trovato@unipd.it</t>
  </si>
  <si>
    <t>PASTA2 Predicts Amyloid STructural Aggregation with enhanced functionality and sequence based properties. It predicts the most aggregation-prone portions and the corresponding β-strand inter-molecular pairing for multiple input sequences. In addition, it predicts intrinsic protein disorder and secondary structure efficiently allowing analyses of complementary sequence properties. The PASTA energy threshold was recalibrated on a larger set of peptides and is given as a function of sensitivity and specificity. Finally, an option to perform intra-protein aggregation (i.e. protein-protein aggregation) is possible.</t>
  </si>
  <si>
    <t>http://protein.bio.unipd.it/pasta2/</t>
  </si>
  <si>
    <t>Walsh, Ian, et al. "PASTA 2.0: an improved server for protein aggregation prediction." Nucleic acids research 42.W1 (2014): W301-W307.</t>
  </si>
  <si>
    <t>10.1093/nar/gku399</t>
  </si>
  <si>
    <t>Silvio C. E. Tosatto</t>
  </si>
  <si>
    <t>silvio.tosatto@unipd.it</t>
  </si>
  <si>
    <t>VEST</t>
  </si>
  <si>
    <t>Hannah Carter, Christopher Douville, Peter D Stenson, David N Cooper, and Rachel Karchin</t>
  </si>
  <si>
    <t>karchin@jhu.edu</t>
  </si>
  <si>
    <t>The Variant Effect Scoring Tool (VEST) is a new method for prioritizing missense mutations that alter protein activity. VEST uses a supervised machine learning algorithm, Random Forest [22, 23], to identify likely functional missense mutations. The training set is a positive class of missense variants from the Human Gene Mutation Database and a negative class of common missense variants detected in the Exome Sequencing Project (ESP) population. An allele frequency of 1% or higher is considered common for this work. All mutations are described by a set of 86 quantitative features.</t>
  </si>
  <si>
    <t>http://karchinlab.org/apps/appVest.html</t>
  </si>
  <si>
    <t>Carter, Hannah, et al. "Identifying Mendelian disease genes with the variant effect scoring tool." BMC genomics 14.3 (2013): 1.</t>
  </si>
  <si>
    <t>10.1186/1471-2164-14-S3-S3</t>
  </si>
  <si>
    <t>FATHmm</t>
  </si>
  <si>
    <t>Hashem A. Shihab, Julian Gough, David N. Cooper, Ian N. M. Day, and Tom R. Gaunt</t>
  </si>
  <si>
    <t>tom.gaunt@bristol.ac.uk, fathmm@biocompute.org.uk</t>
  </si>
  <si>
    <t>Functional Analysis through Hidden Markov Models (v2.3) A high-throughput web-server capable of predicting the functional consequences of both coding variants, i.e. non-synonymous single nucleotide variants (nsSNVs), and non-coding variants.</t>
  </si>
  <si>
    <t>http://fathmm.biocompute.org.uk/</t>
  </si>
  <si>
    <t>Shihab, Hashem A., et al. "Predicting the functional consequences of cancer-associated amino acid substitutions." Bioinformatics (2013): btt182.</t>
  </si>
  <si>
    <t>10.1093/bioinformatics/btt182</t>
  </si>
  <si>
    <t>Tom Gaunt</t>
  </si>
  <si>
    <r>
      <rPr>
        <u val="single"/>
        <sz val="12"/>
        <color indexed="8"/>
        <rFont val="Arial"/>
      </rPr>
      <t>fathmm@biocompute.org.uk</t>
    </r>
  </si>
  <si>
    <t>Parepro</t>
  </si>
  <si>
    <t>Jian Tian, Ningfeng Wu, Xuexia Guo, Jun Guo, Juhua Zhang, and Yunliu Fan</t>
  </si>
  <si>
    <t>tianjian3721@163.com</t>
  </si>
  <si>
    <t>Parepro(Prediction of amino acid replacement probability) is a methodof identifying which non-synonymous single base changes have a deleterious effect on protein function, based on support vector machine (SVM). This method consists of three components, which is residue difference (RD), the status of the mutation position (SM) and the mutation sequence environment (ME).</t>
  </si>
  <si>
    <t>http://www.mobioinfor.cn/parepro/</t>
  </si>
  <si>
    <t>Tian, Jian, et al. "Predicting the phenotypic effects of non-synonymous single nucleotide polymorphisms based on support vector machines." BMC bioinformatics 8.1 (2007): 1.</t>
  </si>
  <si>
    <t>10.1186/1471-2105-8-450</t>
  </si>
  <si>
    <t>Yunliu Fan</t>
  </si>
  <si>
    <r>
      <rPr>
        <u val="single"/>
        <sz val="12"/>
        <color indexed="8"/>
        <rFont val="Arial"/>
      </rPr>
      <t>fan_yunliu@163.com</t>
    </r>
  </si>
  <si>
    <t>MutPredSplice</t>
  </si>
  <si>
    <t>MutPred Splice</t>
  </si>
  <si>
    <t>Matthew Mort Timothy Sterne-Weiler, Biao Li, Edward V Ball, David N Cooper, Predrag Radivojac, Jeremy R Sanford, and Sean D Mooney</t>
  </si>
  <si>
    <t>mortm@cf.ac.uk</t>
  </si>
  <si>
    <t>MutPred Splice is designed prioritize exonic variants (e.g missense or samesense) which are likely to disrupt pre mRNA splicing from NGS data. MutPred Splice can be used to prioritise your dataset into three partions:
1, High Confident calls of splicing variants - predicted SAV (general score &gt;=0.6) where a confident hypothesis is available.
2, Confident calls of splicing variants - predicted SAV (general score &gt;=0.6) where a confident hypothesis not available.
3, Not predicted to disrupt splicing (SNV) (general score &lt;0.6).</t>
  </si>
  <si>
    <t>http://mutdb.org/mutpredsplice/submit.htm</t>
  </si>
  <si>
    <t>Mort, Matthew, et al. "MutPred Splice: machine learning-based prediction of exonic variants that disrupt splicing." Genome biology 15.1 (2014): 1.</t>
  </si>
  <si>
    <t>10.1186/gb-2014-15-1-r19</t>
  </si>
  <si>
    <t>Sean Mooney</t>
  </si>
  <si>
    <r>
      <rPr>
        <u val="single"/>
        <sz val="12"/>
        <color indexed="8"/>
        <rFont val="Arial"/>
      </rPr>
      <t>smooney@buckinstitute.org</t>
    </r>
  </si>
  <si>
    <t>transFIC </t>
  </si>
  <si>
    <t>Abel Gonzalez-Perez, Jordi Deu-Pons, and Nuria Lopez-Bigas</t>
  </si>
  <si>
    <t>abel.gonzalez@upf.edu,  nuria.lopez@upf.edu</t>
  </si>
  <si>
    <t>TransFIC stands for TRANsformed Functional Impact for Cancer. It is a method to transform Functional Impact Scores taking into account the differences in basal tolerance to germline SNVs of genes that belong to different functional classes. This transformation allows to use the scores provided by well-known tools (e.g. SIFT, Polyphen2, MutationAssessor) to rank the functional impact of cancer somatic mutations. Mutations with greater transFIC are more likely to be cancer drivers.</t>
  </si>
  <si>
    <t>http://bg.upf.edu/transfic/home</t>
  </si>
  <si>
    <t>Gonzalez-Perez, Abel, Jordi Deu-Pons, and Nuria Lopez-Bigas. "Improving the prediction of the functional impact of cancer mutations by baseline tolerance transformation." Genome medicine 4.11 (2012): 1.</t>
  </si>
  <si>
    <t>10.1186/gm390</t>
  </si>
  <si>
    <t>Abel Gonzalez-Perez</t>
  </si>
  <si>
    <r>
      <rPr>
        <u val="single"/>
        <sz val="12"/>
        <color indexed="8"/>
        <rFont val="Arial"/>
      </rPr>
      <t>abel.gonzalez@upf.edu</t>
    </r>
  </si>
  <si>
    <t>SNPdbe</t>
  </si>
  <si>
    <t>Christian Schaefer, Burkhard Rost, and Yana Bromberg</t>
  </si>
  <si>
    <r>
      <rPr>
        <u val="single"/>
        <sz val="12"/>
        <color indexed="12"/>
        <rFont val="Arial"/>
      </rPr>
      <t>snpdbe@rostlab.org</t>
    </r>
  </si>
  <si>
    <t>Most single amino acid substitutions (SAASs) lack experimental annotation of their functional impact. SNPdbe is a database and a webinterface that is designed to fill the annotation gap left by the high cost of experimental testing for functional significance of protein variants. It joins related bits of knowledge, currently distributed throughout various databases, into a consistent, easily accessible, and updatable resource.</t>
  </si>
  <si>
    <t>https://www.rostlab.org/services/snpdbe/</t>
  </si>
  <si>
    <t>Schaefer, Christian, et al. "SNPdbe: constructing an nsSNP functional impacts database." Bioinformatics 28.4 (2012): 601-602.</t>
  </si>
  <si>
    <t>10.1093/bioinformatics/btr705</t>
  </si>
  <si>
    <t>Christian Schaefer</t>
  </si>
  <si>
    <t>schaefer@rostlab.org</t>
  </si>
  <si>
    <t>VAAST2</t>
  </si>
  <si>
    <t>VAAST 2</t>
  </si>
  <si>
    <t>Hao Hu, Chad D. Huff, Barry Moore, Steven Flygare, Martin G. Reese, and Mark Yandell</t>
  </si>
  <si>
    <r>
      <rPr>
        <u val="single"/>
        <sz val="12"/>
        <color indexed="12"/>
        <rFont val="Arial"/>
      </rPr>
      <t>myandell@genetics.utah.edu</t>
    </r>
  </si>
  <si>
    <t>VAAST 2 (the Variant Annotation, Analysis &amp; Search Tool) is a probabilistic search tool for identifying damaged genes and their disease-causing variants in personal genome sequences. It builds upon existing phylogenetic conservation, amino acid substitution (AAS) and aggregative approaches to variant prioritization, combining elements of all into a single unified likelihood-framework that allows users to identify damaged genes and deleterious variants with greater accuracy, and in an easy-to-use fashion. It can score both coding (SNV, indel and splice site) and non-coding variants (SNV), evaluating the cumulative impact of both types of variants simultaneously. It can identify rare variants causing rare genetic diseases, and it can also use both rare and common variants to identify genes responsible for common diseases. VAAST 2 thus has a much greater scope of use than any existing methodology to prioritize candidate disease genes in sets of unlreated affected genome sequences.</t>
  </si>
  <si>
    <t>Hu, Hao, et al. "VAAST 2.0: Improved variant classification and disease‐gene identification using a conservation‐controlled amino acid substitution matrix." Genetic epidemiology 37.6 (2013): 622-634.</t>
  </si>
  <si>
    <t>10.1002/gepi.21743</t>
  </si>
  <si>
    <r>
      <rPr>
        <u val="single"/>
        <sz val="12"/>
        <color indexed="8"/>
        <rFont val="Arial"/>
      </rPr>
      <t>myandell@genetics.utah.edu</t>
    </r>
  </si>
  <si>
    <t>SAAPdb</t>
  </si>
  <si>
    <t> SAAPdb</t>
  </si>
  <si>
    <t>Jacob M. Hurst, Lisa E.M. McMillan, Craig T. Porter, James Allen, Adebola Fakorede, and Andrew C.R. Martin</t>
  </si>
  <si>
    <r>
      <rPr>
        <u val="single"/>
        <sz val="12"/>
        <color indexed="12"/>
        <rFont val="Arial"/>
      </rPr>
      <t>andrew@bioinf.org.uk, andrew.martin@ucl.ac.uk</t>
    </r>
  </si>
  <si>
    <t>The Single Amino Acid Polymorphism Database (SAAPdb) is a Wellcome Trust funded project to integrate information on Single Amino Acid Polymorphisms (i.e. structurally expressed SNPs and mutations) with analysis of the likely structural effects of these amino acid mutations.
The project gathers data on SNPs from dbSNP and HGVBASE and maps the data onto the translated regions of the gene to determine whether the mutation is in a part of the gene translated to protein (in exon) and, if so, whether it causes a missense mutation in the protein. Once this has been determined, the location of the mutation within the protein sequence can be established.</t>
  </si>
  <si>
    <t>http://www.bioinf.org.uk/saap/</t>
  </si>
  <si>
    <t>Hurst, Jacob M., et al. "The SAAPdb web resource: A large‐scale structural analysis of mutant proteins." Human mutation 30.4 (2009): 616-624.</t>
  </si>
  <si>
    <t>10.1002/humu.20898</t>
  </si>
  <si>
    <t>Jacob M. Hurst</t>
  </si>
  <si>
    <r>
      <rPr>
        <u val="single"/>
        <sz val="12"/>
        <color indexed="8"/>
        <rFont val="Arial"/>
      </rPr>
      <t>andrew@bicinf.org.uk</t>
    </r>
  </si>
  <si>
    <t>LocTree2</t>
  </si>
  <si>
    <t>Tatyana Goldberg, Tobias Hamp, and Burkhard Rost</t>
  </si>
  <si>
    <t>localization@rostlab.org</t>
  </si>
  <si>
    <t>LocTree2 that predicts localization for all proteins in all domains of life. Amongst the novel aspects of LocTree2 are:
 - the stunning number of 18 classes predicted for Eukaryota
- 6 classes for Bacteria and 3 classes for Archaea
- incorporation of no other information than evolutionary profiles
- very accurate in distinction: membrane/water-soluble globular proteins
- high robustness against sequencing errors
    top performance even for protein fragments</t>
  </si>
  <si>
    <t>https://rostlab.org/services/loctree2/</t>
  </si>
  <si>
    <t>Goldberg, Tatyana, Tobias Hamp, and Burkhard Rost. "LocTree2 predicts localization for all domains of life." Bioinformatics 28.18 (2012): i458-i465.</t>
  </si>
  <si>
    <t>10.1093/bioinformatics/bts390</t>
  </si>
  <si>
    <t>Tatyana Goldberg</t>
  </si>
  <si>
    <r>
      <rPr>
        <u val="single"/>
        <sz val="12"/>
        <color indexed="8"/>
        <rFont val="Arial"/>
      </rPr>
      <t>localization@rostlab.org</t>
    </r>
  </si>
  <si>
    <t>Phen-Gen</t>
  </si>
  <si>
    <t>Asif Javed, Saloni Agrawal, and Pauline C Ng</t>
  </si>
  <si>
    <t>javeda@gis.a-star.edu</t>
  </si>
  <si>
    <t>Phen-Gen, a method that combines patients' disease symptoms and sequencing data with prior domain knowledge to identify the causative genes for rare disorders. Simulations revealed that the causal variant was ranked first in 88% of cases when it was a coding variant a 52% advantage over a genotype-only approach and Phen-Gen outperformed other existing prediction methods by 13-58%</t>
  </si>
  <si>
    <t>http://phen-gen.org/</t>
  </si>
  <si>
    <t>Javed, Asif, Saloni Agrawal, and Pauline C. Ng. "Phen-Gen: combining phenotype and genotype to analyze rare disorders." Nature methods 11.9 (2014): 935-937.</t>
  </si>
  <si>
    <t>10.1038/nmeth.3046</t>
  </si>
  <si>
    <t>Asif Javed</t>
  </si>
  <si>
    <t>javeda@gis.a-star.edu.sg</t>
  </si>
  <si>
    <t>MultiMutate</t>
  </si>
  <si>
    <t>Chris Deutsch and Bala Krishnamoorthy</t>
  </si>
  <si>
    <t>bkrishna@stelias</t>
  </si>
  <si>
    <t>We develop a Delaunay tessellation-based four-body scoring function to predict the effects of single and multiple residue mutations on the stability and reactivity of proteins.</t>
  </si>
  <si>
    <t>http://www.math.wsu.edu/math/faculty/bkrishna/DT/Mutate/</t>
  </si>
  <si>
    <t>Deutsch, Chris, and Bala Krishnamoorthy. "Four-body scoring function for mutagenesis." Bioinformatics 23.22 (2007): 3009-3015.</t>
  </si>
  <si>
    <t>10.1093/bioinformatics/btm481</t>
  </si>
  <si>
    <t>Bala Krishnamoorthy</t>
  </si>
  <si>
    <t>kbala@wsu.edu</t>
  </si>
  <si>
    <t>SIFT-indel</t>
  </si>
  <si>
    <t xml:space="preserve">Jing Hu and Pauline C. Ng </t>
  </si>
  <si>
    <t>jing.hu@fandm.edu</t>
  </si>
  <si>
    <t>SIFT predicts whether an amino acid substitution affects protein function. SIFT prediction is based on the degree of conservation of amino acid residues in sequence alignments derived from closely related sequences, collected through PSI-BLAST. SIFT can be applied to naturally occurring nonsynonymous polymorphisms or laboratory-induced missense mutations. </t>
  </si>
  <si>
    <t>Hu, Jing, and Pauline C. Ng. "SIFT Indel: predictions for the functional effects of amino acid insertions/deletions in proteins." PLoS One 8.10 (2013): e77940.</t>
  </si>
  <si>
    <t>10.1371/journal.pone.0077940</t>
  </si>
  <si>
    <t>Jing Hu</t>
  </si>
  <si>
    <t xml:space="preserve">FATHMM-MKL </t>
  </si>
  <si>
    <t>Hashem A. Shihab, Mark F. Rogers, Julian Gough, Matthew Mort, David N. Cooper, Ian N. M. Day, Tom R. Gaunt, Colin Campbell</t>
  </si>
  <si>
    <t>H.Shihab@bristol.ac.uk</t>
  </si>
  <si>
    <t>http://fathmm.biocompute.org.uk/index.html</t>
  </si>
  <si>
    <t>Shihab, Hashem A., et al. "An integrative approach to predicting the functional effects of non-coding and coding sequence variation." Bioinformatics 31.10 (2015): 1536-1543.</t>
  </si>
  <si>
    <t>10.1093/bioinformatics/btv009</t>
  </si>
  <si>
    <t>Hashem A. Shihab</t>
  </si>
  <si>
    <t>AutoMute</t>
  </si>
  <si>
    <t>Majid Masso and Iosif I. Vaisman</t>
  </si>
  <si>
    <r>
      <rPr>
        <u val="single"/>
        <sz val="12"/>
        <color indexed="12"/>
        <rFont val="Arial"/>
      </rPr>
      <t>mmasso@gmu.edu</t>
    </r>
  </si>
  <si>
    <t>AUTOmated server for predicting functional consequences of amino acid MUTations in protEins.</t>
  </si>
  <si>
    <t>http://proteins.gmu.edu/automute/</t>
  </si>
  <si>
    <t>Masso, Majid, and Iosif I. Vaisman. "AUTO-MUTE: web-based tools for predicting stability changes in proteins due to single amino acid replacements." Protein Engineering Design and Selection 23.8 (2010): 683-687.</t>
  </si>
  <si>
    <t>10.1093/protein/gzq042</t>
  </si>
  <si>
    <t>Majid Masso</t>
  </si>
  <si>
    <t>mmasso@gmu.edu</t>
  </si>
  <si>
    <t>ASP/ASPex</t>
  </si>
  <si>
    <t>ASP and ASPex</t>
  </si>
  <si>
    <t>Nicholas J. Marini, Paul D. Thomas, and Jasper Rine</t>
  </si>
  <si>
    <t>nmarini@berkeley.edu</t>
  </si>
  <si>
    <t xml:space="preserve">Computational predictions of the functional impact of genetic variation play a critical role in human genetics research. For nonsynonymous coding variants, most prediction algorithms make use of patterns of amino acid substitutions observed among homologous proteins at a given site. In particular, substitutions observed in orthologous proteins from other species are often assumed to be tolerated in the human protein as well. We examined this assumption by evaluating a panel of nonsynonymous mutants of a prototypical human enzyme, methylenetetrahydrofolate reductase (MTHFR), in a yeast cell-based functional assay. </t>
  </si>
  <si>
    <r>
      <rPr>
        <u val="single"/>
        <sz val="12"/>
        <color indexed="8"/>
        <rFont val="Arial"/>
      </rPr>
      <t>http://journals.plos.org/plosgenetics/article?id=10.1371/journal.pgen.1000968#s2</t>
    </r>
  </si>
  <si>
    <t>Marini, Nicholas J., Paul D. Thomas, and Jasper Rine. "The use of orthologous sequences to predict the impact of amino acid substitutions on protein function." PLoS Genet 6.5 (2010): e1000968.</t>
  </si>
  <si>
    <t>10.1371/journal.pgen.1000968</t>
  </si>
  <si>
    <t xml:space="preserve">Nicholas J. Marini
</t>
  </si>
  <si>
    <r>
      <rPr>
        <u val="single"/>
        <sz val="12"/>
        <color indexed="8"/>
        <rFont val="Arial"/>
      </rPr>
      <t>nmarini@berkeley.edu</t>
    </r>
  </si>
  <si>
    <t>SNPs&amp;GO</t>
  </si>
  <si>
    <t>Emidio Capriotti, Remo Calabrese, Piero Fariselli, Pier Luigi Martelli, Russ B Altman, and Rita Casadio</t>
  </si>
  <si>
    <r>
      <rPr>
        <u val="single"/>
        <sz val="12"/>
        <color indexed="12"/>
        <rFont val="Arial"/>
      </rPr>
      <t>casadio@biocomp.unibo.it</t>
    </r>
  </si>
  <si>
    <t>SNPs&amp;GO is a server for the prediction of single point protein mutations likely to be involved in the insurgence of diseases in humans.</t>
  </si>
  <si>
    <t>http://snps-and-go.biocomp.unibo.it/snps-and-go/</t>
  </si>
  <si>
    <t>Capriotti, Emidio, et al. "WS-SNPs&amp;GO: a web server for predicting the deleterious effect of human protein variants using functional annotation." BMC genomics 14.3 (2013): 1.</t>
  </si>
  <si>
    <t>10.1186/1471-2164-14-S3-S6</t>
  </si>
  <si>
    <t xml:space="preserve">Emidio Capriotti
</t>
  </si>
  <si>
    <r>
      <rPr>
        <u val="single"/>
        <sz val="12"/>
        <color indexed="8"/>
        <rFont val="Arial"/>
      </rPr>
      <t xml:space="preserve">emidio@biocomp.unibo.it
</t>
    </r>
  </si>
  <si>
    <t>PhD-SNP</t>
  </si>
  <si>
    <t> PhD-SNP</t>
  </si>
  <si>
    <r>
      <rPr>
        <u val="single"/>
        <sz val="12"/>
        <color indexed="12"/>
        <rFont val="Arial"/>
      </rPr>
      <t>emidio@biocomp.unibo.it, emidio@uab.edu</t>
    </r>
  </si>
  <si>
    <t>PhD-SNP is based a SVM-based classifier [1]. In the latest version, a predictor based on a single SVM trained and tested on protein sequence and profile information has been developed.</t>
  </si>
  <si>
    <r>
      <rPr>
        <u val="single"/>
        <sz val="12"/>
        <color indexed="8"/>
        <rFont val="Arial"/>
      </rPr>
      <t>http://snps.biofold.org/phd-snp/phd-snp.html</t>
    </r>
  </si>
  <si>
    <t>DANN</t>
  </si>
  <si>
    <t>Daniel Quang, Yifei Chen, and Xiaohui Xie</t>
  </si>
  <si>
    <t>Non-coding?</t>
  </si>
  <si>
    <t>DANN: a deep learning approach for annotating the pathogenicity of genetic variants</t>
  </si>
  <si>
    <t>Quang, Daniel, Yifei Chen, and Xiaohui Xie. "DANN: a deep learning approach for annotating the pathogenicity of genetic variants." Bioinformatics (2014): btu703.</t>
  </si>
  <si>
    <t>10.1093/bioinformatics/btu703</t>
  </si>
  <si>
    <t>Xiaohui Xie</t>
  </si>
  <si>
    <t>ude.icu.sci@xhx</t>
  </si>
  <si>
    <t>MuStab</t>
  </si>
  <si>
    <t>Predicting Protein Mutant Stability Change (MuStab)</t>
  </si>
  <si>
    <t>Shaolei Teng, Anand K Srivastava, and Liangjiang Wang</t>
  </si>
  <si>
    <t>liangjw@clemson.edu</t>
  </si>
  <si>
    <t>MuStab is designed for predicting protein stability changes upon amino acid substitutions. Users can enter an amino acid sequence in FASTA format, and specify the substitutions, the pH condition and the temperature.</t>
  </si>
  <si>
    <t>http://bioinfo.ggc.org/mustab/</t>
  </si>
  <si>
    <t>Teng, Shaolei, Anand K. Srivastava, and Liangjiang Wang. "Sequence feature-based prediction of protein stability changes upon amino acid substitutions." BMC genomics 11.2 (2010): 1.</t>
  </si>
  <si>
    <t>10.1186/1471-2164-11-S2-S5</t>
  </si>
  <si>
    <t>Liangjiang Wang</t>
  </si>
  <si>
    <r>
      <rPr>
        <u val="single"/>
        <sz val="12"/>
        <color indexed="8"/>
        <rFont val="Arial"/>
      </rPr>
      <t>liangjw@clemson.edu</t>
    </r>
  </si>
  <si>
    <t>FunSAV</t>
  </si>
  <si>
    <t xml:space="preserve">Mingjun Wang, Xing-Ming Zhao, Kazuhiro Takemoto, Haisong Xu, Yuan Li, Tatsuya Akutsu, and Jiangning Song </t>
  </si>
  <si>
    <r>
      <rPr>
        <u val="single"/>
        <sz val="12"/>
        <color indexed="12"/>
        <rFont val="Arial"/>
      </rPr>
      <t>Jiangning.Song@monash.edu</t>
    </r>
  </si>
  <si>
    <t>FunSAV: predicting the functional effect of single amino acid variants using a two-stage random forest model.</t>
  </si>
  <si>
    <t>http://124.16.173.210/handle/312001/275</t>
  </si>
  <si>
    <t>Wang, Mingjun, et al. "FunSAV: predicting the functional effect of single amino acid variants using a two-stage random forest model." PloS one 7.8 (2012): e43847.</t>
  </si>
  <si>
    <t>10.1371/journal.pone.0043847</t>
  </si>
  <si>
    <t xml:space="preserve">Jiangning Song
</t>
  </si>
  <si>
    <r>
      <rPr>
        <u val="single"/>
        <sz val="12"/>
        <color indexed="8"/>
        <rFont val="Arial"/>
      </rPr>
      <t>Jiangning.Song@monash.edu</t>
    </r>
  </si>
  <si>
    <t>MuX-48</t>
  </si>
  <si>
    <t>Kang, Shuli, Gang Chen, and Gengfu Xiao.</t>
  </si>
  <si>
    <t>pfbaldi@ics.uci.edu</t>
  </si>
  <si>
    <t>In the MuX-48 model, 48 physical–chemical, energetic and conformational properties (Tomii and Kanehisa, 1996; Gromiha et al., 1999) were used to encode amino acids. Huang et al. (2007b) have used the same 48 amino acid properties for protein stability change prediction. In this model, both native and newly introduced amino acids are encoded by 48 corresponding properties, resulting in 96 elements. The neighboring residues are encoded by 48 sets of values, corresponding to the 48 properties.</t>
  </si>
  <si>
    <t>http://peds.oxfordjournals.org/content/22/2/75.long</t>
  </si>
  <si>
    <t>Kang, Shuli, Gang Chen, and Gengfu Xiao. "Robust prediction of mutation-induced protein stability change by property encoding of amino acids." Protein Engineering Design and Selection 22.2 (2009): 75-83.</t>
  </si>
  <si>
    <t>10.1093/protein/gzn063</t>
  </si>
  <si>
    <t>Gengfu Xiao</t>
  </si>
  <si>
    <r>
      <rPr>
        <u val="single"/>
        <sz val="12"/>
        <color indexed="8"/>
        <rFont val="Arial"/>
      </rPr>
      <t>xiaogf@wh.iov.cn</t>
    </r>
  </si>
  <si>
    <t>MuX-S</t>
  </si>
  <si>
    <t>xiaogf@wh.iov.cn</t>
  </si>
  <si>
    <t>The MuX-S model was constructed as a control. This model adopts the commonly used ‘sparse encoding’ (Baldi and Brunak, 2001) of amino acids, in which 20 elements have been used to represent the 20 types of amino acids and thus are independent from each other.</t>
  </si>
  <si>
    <t>HOPE</t>
  </si>
  <si>
    <t>Daniel M. Dunlavy, Dianne P. O'leary, Dmitri Klimov, and Devarajan Thirumalai</t>
  </si>
  <si>
    <r>
      <rPr>
        <u val="single"/>
        <sz val="12"/>
        <color indexed="12"/>
        <rFont val="Arial"/>
      </rPr>
      <t>Hanka.Venselaar@radboudumc.nl</t>
    </r>
  </si>
  <si>
    <t>Project HOPE is an easy-to-use webserver that analyses the structural effects of your mutation of interest. The server allows you to submit a protein sequence and the mutation. Project HOPE will then collect and combine available information from a series of webservers and databases and will produce a mutation report complete with results, figures and animations.</t>
  </si>
  <si>
    <t>http://www.cmbi.ru.nl/hope/home</t>
  </si>
  <si>
    <t>Dunlavy, Daniel M., et al. "HOPE: A homotopy optimization method for protein structure prediction." Journal of Computational Biology 12.10 (2005): 1275-1288.</t>
  </si>
  <si>
    <t>10.1089/cmb.2005.12.1275</t>
  </si>
  <si>
    <t>Daniel M. Dunlavy</t>
  </si>
  <si>
    <r>
      <rPr>
        <u val="single"/>
        <sz val="12"/>
        <color indexed="8"/>
        <rFont val="Arial"/>
      </rPr>
      <t>ddunlavy@cs.umd.edu</t>
    </r>
  </si>
  <si>
    <t>SInBaD</t>
  </si>
  <si>
    <t>Kjong-Van Lehmann and Ting Chen</t>
  </si>
  <si>
    <t>tingchen@usc.edu</t>
  </si>
  <si>
    <t>The design of the model SInBaD (Sequence-Information-Based-Decision-model) relies on nucleotide conservation information to evaluate any annotated human variant in all known exons, introns, splice junctions and promoter regions. SInBaD builds separate mathematical models for promoters, exons and introns, using the human disease mutations annotated in human gene mutation database as the training dataset for functional variants.</t>
  </si>
  <si>
    <r>
      <rPr>
        <u val="single"/>
        <sz val="12"/>
        <color indexed="12"/>
        <rFont val="Arial"/>
      </rPr>
      <t>http://tingchenlab.cmb.usc.edu/sinbad/</t>
    </r>
  </si>
  <si>
    <t>Lehmann, Kjong-Van, and Ting Chen. "Exploring functional variant discovery in non-coding regions with SInBaD." Nucleic acids research 41.1 (2013): e7-e7.</t>
  </si>
  <si>
    <t>10.1093/nar/gks800</t>
  </si>
  <si>
    <t xml:space="preserve">Ting Chen
</t>
  </si>
  <si>
    <r>
      <rPr>
        <u val="single"/>
        <sz val="12"/>
        <color indexed="8"/>
        <rFont val="Arial"/>
      </rPr>
      <t xml:space="preserve">tingchen@usc.edu
</t>
    </r>
  </si>
  <si>
    <t>Eigen</t>
  </si>
  <si>
    <t>Iuliana Ionita-Laza, Kenneth McCallum, Bin Xu, and Joseph D. Buxbaum</t>
  </si>
  <si>
    <t>ii2135@columbia.edu</t>
  </si>
  <si>
    <t xml:space="preserve">
Eigen is a spectral approach to the functional annotation of genetic variants in coding and noncoding regions. Eigen makes use of a variety of functional annotations in both coding and noncoding regions (such as made available by the ENCODE and Roadmap Epigenomics projects), and combines them into one single measure of functional importance. Eigen is an unsupervised approach, and, unlike most existing methods, is not based on any labelled training data. Eigen produces estimates of predictive accuracy for each functional annotation score, and subsequently uses these estimates of accuracy to derive the aggregate functional score for variants of interest as a weighted linear combination of individual annotations.</t>
  </si>
  <si>
    <t>http://www.columbia.edu/~ii2135/eigen.html</t>
  </si>
  <si>
    <t>Ionita-Laza, Iuliana, et al. "A spectral approach integrating functional genomic annotations for coding and noncoding variants." Nature genetics 48.2 (2016): 214-220.</t>
  </si>
  <si>
    <t>10.1038/ng.3477</t>
  </si>
  <si>
    <t>Ionita-Laza</t>
  </si>
  <si>
    <r>
      <rPr>
        <u val="single"/>
        <sz val="12"/>
        <color indexed="8"/>
        <rFont val="Arial"/>
      </rPr>
      <t>ii2135@columbia.edu</t>
    </r>
  </si>
  <si>
    <t>EIGEN</t>
  </si>
  <si>
    <t>Iuliana Ionita-Laza, Kenneth McCallum, Bin Xu, and Joseph D Buxbaum</t>
  </si>
  <si>
    <t>Re-ID</t>
  </si>
  <si>
    <t>Suyash Shringarpure and Carlos Bustamante</t>
  </si>
  <si>
    <t>cdbadmin@stanford.edu</t>
  </si>
  <si>
    <t>Re-identification of individual participants, from de-identified data contained in genetic databases, can occur when researchers apply unique algorithms that are able to cross-reference numerous data sets with the available genetic information. This can enable diligent researchers to re-identify specific individuals, even from data sets that are thought to be anonymized. Such re-identification represents a genuine threat to the privacy of the individual, as a researcher could learn about genetic risk factors for diseases, or other sensitive health and personal information, from combing through an individual’s genetic information.</t>
  </si>
  <si>
    <t>http://www.cell.com/ajhg/abstract/S0002-9297(15)00374-2</t>
  </si>
  <si>
    <t>Shringarpure, Suyash S., and Carlos D. Bustamante. "Privacy risks from genomic data-sharing beacons." The American Journal of Human Genetics 97.5 (2015): 631-646.</t>
  </si>
  <si>
    <t>10.1016/j.ajhg.2015.09.010</t>
  </si>
  <si>
    <t>Suyash Shringarpure</t>
  </si>
  <si>
    <r>
      <rPr>
        <u val="single"/>
        <sz val="12"/>
        <color indexed="8"/>
        <rFont val="Arial"/>
      </rPr>
      <t>suyashs@stanford.edu</t>
    </r>
  </si>
  <si>
    <t>NETdiseaseSNP</t>
  </si>
  <si>
    <t xml:space="preserve">Morten Bo Johansen, Jose M. G. Izarzugaza, Søren Brunak, Thomas Nordahl Petersen, and Ramneek Gupta </t>
  </si>
  <si>
    <t>mbj@cbs.dtu.dk</t>
  </si>
  <si>
    <t>NetDiseaseSNP server predicts whether a single non-synonymous SNP causes a disease or is invariant.</t>
  </si>
  <si>
    <t>http://www.cbs.dtu.dk/services/NetDiseaseSNP/</t>
  </si>
  <si>
    <t>Johansen, Morten Bo, et al. "Prediction of disease causing non-synonymous SNPs by the Artificial Neural Network Predictor NetDiseaseSNP." PloS one 8.7 (2013): e68370.</t>
  </si>
  <si>
    <t>10.1371/journal.pone.0068370</t>
  </si>
  <si>
    <t>Ramneek Gupta</t>
  </si>
  <si>
    <r>
      <rPr>
        <u val="single"/>
        <sz val="12"/>
        <color indexed="8"/>
        <rFont val="Arial"/>
      </rPr>
      <t>ramneek@cbs.dtu.dk</t>
    </r>
  </si>
  <si>
    <t>ProA</t>
  </si>
  <si>
    <t>Protein Aggregation Prediction Server (ProA)</t>
  </si>
  <si>
    <t>Yaping Fang, Shan Gao, David Tai, C Russell Middaugh, and Jianwen Fang</t>
  </si>
  <si>
    <t>asmalter@ku.edu, asmalterhall@ku.edu</t>
  </si>
  <si>
    <t>The ProA (Protein Aggregation Prediction Server) is a server that provides access to two protein aggregation propensity prediction algorithms, namely ProA-SVM and ProA-RF. Both algorithms are developed using amino acid physicochemical properties important to protein aggregatio, identified using feature selection algorithms.</t>
  </si>
  <si>
    <t>http://hbc.ku.edu/data-sharing</t>
  </si>
  <si>
    <t>Fang, Yaping, et al. "Identification of properties important to protein aggregation using feature selection." BMC bioinformatics 14.1 (2013): 1.</t>
  </si>
  <si>
    <t>10.1186/1471-2105-14-314</t>
  </si>
  <si>
    <t>Jianwen Fang</t>
  </si>
  <si>
    <r>
      <rPr>
        <u val="single"/>
        <sz val="12"/>
        <color indexed="8"/>
        <rFont val="Arial"/>
      </rPr>
      <t>jianwen.fang@nih.gov</t>
    </r>
  </si>
  <si>
    <t>Exomiser</t>
  </si>
  <si>
    <t>Damian Smedley, Julius O B Jacobsen, Marten Jäger, Sebastian Köhler, Manuel Holtgrewe, Max Schubach, Enrico Siragusa, Tomasz Zemojtel, Orion J Buske, Nicole L Washington, William P Bone, Melissa A Haendel, and Peter N Robinson</t>
  </si>
  <si>
    <t>peter.robinson@charite.de</t>
  </si>
  <si>
    <t>Exomiser is an application that prioritizes genes and variants in next-generation sequencing (NGS) projects for novel disease-gene discovery or differential diagnostics of Mendelian disease. Exomisercomprises a suite of algorithms for prioritizing exome sequences using random-walk analysis of protein interaction networks, clinical relevance and cross-species phenotype comparisons, as well as a wide range of other computational filters for variant frequency, predicted pathogenicity and pedigree analysis. </t>
  </si>
  <si>
    <t>http://charite.github.io/software-exomiser.html</t>
  </si>
  <si>
    <t>Smedley, Damian, et al. "Next-generation diagnostics and disease-gene discovery with the Exomiser." Nature protocols 10.12 (2015): 2004-2015.</t>
  </si>
  <si>
    <t>10.1038/nprot.2015.124</t>
  </si>
  <si>
    <t>Peter N Robinson</t>
  </si>
  <si>
    <r>
      <rPr>
        <u val="single"/>
        <sz val="12"/>
        <color indexed="8"/>
        <rFont val="Arial"/>
      </rPr>
      <t>peter.robinson@charite.de</t>
    </r>
  </si>
  <si>
    <t>VEST-indel</t>
  </si>
  <si>
    <t>Christopher Douville, David L. Masica, Peter D. Stenson, David N. Cooper, Derek M. Gygax, Rick Kim, Michael Ryan, and Rachel Karchin</t>
  </si>
  <si>
    <t xml:space="preserve">NSV? </t>
  </si>
  <si>
    <t>We further develop our variant effect scoring tool (VEST) to include the classification of in-frame and frameshift indels (VEST-indel) as pathogenic or benign. We apply 24 features, including a new "PubMed" feature, to estimate a gene's importance in human disease. When compared with four existing indel classifiers, our method achieves a drastically reduced false-positive rate, improving specificity by as much as 90%. This approach of estimating gene importance might be generally applicable to missense and other bioinformatics pathogenicity predictors, which often fail to achieve high specificity.</t>
  </si>
  <si>
    <r>
      <rPr>
        <u val="single"/>
        <sz val="12"/>
        <color indexed="8"/>
        <rFont val="Arial"/>
      </rPr>
      <t>http://karchinlab.org/apps/appVest.html0</t>
    </r>
  </si>
  <si>
    <t>Douville, Christopher, et al. "Assessing the Pathogenicity of Insertion and Deletion Variants with the Variant Effect Scoring Tool (VEST‐Indel)." Human mutation 37.1 (2016): 28-35.</t>
  </si>
  <si>
    <t> 10.1002/humu.22911</t>
  </si>
  <si>
    <r>
      <rPr>
        <u val="single"/>
        <sz val="12"/>
        <color indexed="8"/>
        <rFont val="Arial"/>
      </rPr>
      <t xml:space="preserve">karchin@jhu.edu
</t>
    </r>
  </si>
  <si>
    <t>VarMod</t>
  </si>
  <si>
    <t>Morena Pappalardo and Mark N. Wass</t>
  </si>
  <si>
    <r>
      <rPr>
        <u val="single"/>
        <sz val="12"/>
        <color indexed="12"/>
        <rFont val="Arial"/>
      </rPr>
      <t xml:space="preserve">m.n.wass@kent.ac.uk </t>
    </r>
  </si>
  <si>
    <t>VarMod uses structural modelling of proteins, their ligand binding sites and protein-protein interface sites to analyse non-synonymous single nucleotide variants with the aim of identifying those that are likely to be functional and have a role in causing risk or altering disease risk.</t>
  </si>
  <si>
    <t>http://www.wasslab.org/varmod/</t>
  </si>
  <si>
    <t>Pappalardo, Morena, and Mark N. Wass. "VarMod: modelling the functional effects of non-synonymous variants." Nucleic acids research (2014): gku483.</t>
  </si>
  <si>
    <t>10.1093/nar/gku483</t>
  </si>
  <si>
    <t>Morena Pappalardo</t>
  </si>
  <si>
    <r>
      <rPr>
        <u val="single"/>
        <sz val="12"/>
        <color indexed="8"/>
        <rFont val="Arial"/>
      </rPr>
      <t>m.n.wass@kent.ac.uk</t>
    </r>
  </si>
  <si>
    <t>CoDP</t>
  </si>
  <si>
    <t>Hiroko Terui, Kiwamu Akagi, Hiroshi Kawame, and Kei Yura</t>
  </si>
  <si>
    <r>
      <rPr>
        <u val="single"/>
        <sz val="12"/>
        <color indexed="12"/>
        <rFont val="Arial"/>
      </rPr>
      <t>yura.kei@ocha.ac.jp</t>
    </r>
  </si>
  <si>
    <t>Assessment tool for the impact of point mutation on MSH6 to Lynch syndrome</t>
  </si>
  <si>
    <t>http://cib.cf.ocha.ac.jp/CoDP/</t>
  </si>
  <si>
    <t>Terui, Hiroko, et al. "CoDP: predicting the impact of unclassified genetic variants in MSH6 by the combination of different properties of the protein." Journal of biomedical science 20.1 (2013): 1.</t>
  </si>
  <si>
    <t>10.1186/1423-0127-20-25</t>
  </si>
  <si>
    <t>Kei Yura</t>
  </si>
  <si>
    <r>
      <rPr>
        <u val="single"/>
        <sz val="12"/>
        <color indexed="8"/>
        <rFont val="Arial"/>
      </rPr>
      <t>yura.kei@ocha.ac.jp</t>
    </r>
  </si>
  <si>
    <t>SuRFR</t>
  </si>
  <si>
    <t>SNP Ranking by Function R package (SuRFR)</t>
  </si>
  <si>
    <t>Niamh M Ryan, Stewart W Morris, David J Porteous, Martin S Taylor, and Kathryn L Evans</t>
  </si>
  <si>
    <t>n.m.ryan@sms.ed.ac.uk
stewart.morris@igmm.ed.ac.uk</t>
  </si>
  <si>
    <t>The SNP Ranking by Functionality R
package (SuRFR), is designed to aid in the identication of functional variants from genomics studies. Variants are ranked in order of likelihood of functionality. This is achieved by ranking SNPs from least likely to indicate
functionality through to most likely, for a variety of functional annotation categories. The individual ranks are then combined into a  nal prioritisation rank-of-ranks using a weighting system. Central to this approach is a well validated weighting model that apportions the relative importance of each annotation
type (a vector of multipliers, one for each annotation data source).</t>
  </si>
  <si>
    <t>http://www.cgem.ed.ac.uk/resources/</t>
  </si>
  <si>
    <t>Ryan, Niamh M., et al. "SuRFing the genomics wave: an R package for prioritising SNPs by functionality." Genome medicine 6.10 (2014): 1.</t>
  </si>
  <si>
    <t>10.1186/s13073-014-0079-1</t>
  </si>
  <si>
    <t>Kathryn L. Evans</t>
  </si>
  <si>
    <r>
      <rPr>
        <u val="single"/>
        <sz val="12"/>
        <color indexed="8"/>
        <rFont val="Arial"/>
      </rPr>
      <t>Kathy.Evans@igmm.ed.ac.uk</t>
    </r>
  </si>
  <si>
    <t>DIVAN</t>
  </si>
  <si>
    <t>Li Chen, Peng Jin, and Zhaohui S. Qin</t>
  </si>
  <si>
    <t>zhaohui.qin@emory.edu</t>
  </si>
  <si>
    <t>DIVAN: accurate identification of non-coding disease-specific risk variants using multi-omics profiles</t>
  </si>
  <si>
    <t>https://sites.google.com/site/emorydivan/</t>
  </si>
  <si>
    <t>Chen, Li, Peng Jin, and Zhaohui S. Qin. "DIVAN: accurate identification of non-coding disease-specific risk variants using multi-omics profiles." Genome Biology 17.1 (2016): 252.</t>
  </si>
  <si>
    <t>10.1186/s13059-016-1112-z</t>
  </si>
  <si>
    <t>Zhaohui S. Qin</t>
  </si>
  <si>
    <t>Scalpel</t>
  </si>
  <si>
    <t>Han Fang, Ewa A Bergmann, Kanika Arora, Vladimir Vacic, Michael C Zody, Ivan Iossifov, Jason A O'Rawe, Yiyang Wu, Laura T Jimenez Barron, Julie Rosenbaum, Michael Ronemus, Yoon-ha Lee, Zihua Wang, Esra Dikoglu, Vaidehi Jobanputra, Gholson J Lyon, Michael Wigler, Michael C Schatz, and Giuseppe Narzisi</t>
  </si>
  <si>
    <t xml:space="preserve">gnarzisi@cshl.edu </t>
  </si>
  <si>
    <t>Scalpel is a software package for detecting INDELs (INsertions and DELetions) mutations in a reference genome which has been sequenced with next-generation sequencing technology (e.g., Illumina). Scalpel is designed to perform localized micro-assembly of specific regions of interest with the goal of detecting mutations with high accuracy and increased power. It is based on the de Bruijn graph assembly paradigm and implements an on-the-fly repeat composition analysis coupled with a self-tuning k-mer strategy to increase specificity in regions characterized by complex repeat structures. It supports three different modes of operation:
Single: in single mode scalpel detects INDELs in one single dataset (e.g., one individual exome).
Denovo: in denovo mode scalpel detects de novo INDELs in one family of four individuals (mom, dad, aff, sib).
Somatic: in somatic mode scalpel detects somatic INDELs for a tumor/sample pair.</t>
  </si>
  <si>
    <t>http://scalpel.sourceforge.net/</t>
  </si>
  <si>
    <t>Fang, Han, et al. "Indel variant analysis of short-read sequencing data with Scalpel." Nature Protocols 11.12 (2016): 2529-2548.</t>
  </si>
  <si>
    <t>10.1038/nprot.2016.150</t>
  </si>
  <si>
    <t>Giuseppe Narzisi</t>
  </si>
  <si>
    <t>InterVar</t>
  </si>
  <si>
    <t>Quan Li, Kai Wang</t>
  </si>
  <si>
    <t>leequan@gmail.com</t>
  </si>
  <si>
    <t>InterVar is a bioinformatics software tool for clinical interpretation of genetic variants by the ACMG/AMP 2015 guideline. The input to InterVar is an annotated file generated from ANNOVAR, while the output of InterVar is the classification of variants into 'Benign', 'Likely benign', 'Uncertain significance', 'Likely pathogenic' and 'Pathogenic', together with detailed evidence code.</t>
  </si>
  <si>
    <t>http://wintervar.wglab.org/</t>
  </si>
  <si>
    <t>Li, Quan, and Kai Wang. "InterVar: Clinical Interpretation of Genetic Variants by the 2015 ACMG-AMP Guidelines." The American Journal of Human Genetics 100.2 (2017): 267-280.</t>
  </si>
  <si>
    <t>10.1016/j.ajhg.2017.01.004</t>
  </si>
  <si>
    <t xml:space="preserve">Quan Li </t>
  </si>
  <si>
    <t>M-CAP</t>
  </si>
  <si>
    <t>Karthik A. Jagadeesh, Aaron M. Wenger, Mark J. Berger, Harendra Guturu, Peter D. Stenson, David N. Cooper, Jonathan A. Bernstein, and Gill Bejerano</t>
  </si>
  <si>
    <t>bejerano@stanford.edu</t>
  </si>
  <si>
    <t>M-CAP is the first pathogenicity classifier for rare missense variants in the human genome that is tuned to the high sensitivity required in the clinic (see Table). By combining previous pathogenicity scores (including SIFT, Polyphen-2 and CADD) with novel features and a powerful model, we attain the best classifier at all thresholds, reducing a typical exome/genome rare (&lt;1%) missense variant (VUS) list from 300 to 120, while never mistaking 95% of known pathogenic variants as benign.</t>
  </si>
  <si>
    <t xml:space="preserve">http://bejerano.stanford.edu/mcap/ </t>
  </si>
  <si>
    <t>Jagadeesh, Karthik A., et al. M-CAP eliminates a majority of variants of uncertain significance in clinical exomes at high sensitivity. Nature Research, 2016.</t>
  </si>
  <si>
    <t>10.1038/ng.3703</t>
  </si>
  <si>
    <t>Gill Bejerano</t>
  </si>
  <si>
    <t>How to Create a Wordle</t>
  </si>
  <si>
    <t>1. Go to http://www.wordle.net/advanced.</t>
  </si>
  <si>
    <t>2. Create a separate spreadsheet of all the Method Abbreviations</t>
  </si>
  <si>
    <t>3. Delete words that appear more than once, or reformat if necessary. This ensures that all the words within the wordle are the same size in comparison to each other.</t>
  </si>
  <si>
    <t>note: if necessary, add in dashes "-" to a method to ensure that the method is kept intact when making the wordle.</t>
  </si>
  <si>
    <t>for example: "MutPred Splice" can be sperated by the wordle if it's not specified that the word is together by either eliminating the space "MutPredSplice" or adding a dash "MutPred-Splice"</t>
  </si>
  <si>
    <t>4. Go to  http://apps.webofknowledge.com/UA_GeneralSearch.do and search up each Method, under the correct publication title is the number of times the article has been cited.</t>
  </si>
  <si>
    <t>5.  In the same spreadsheet, create a separate column labeled "# Citations (ISI Web of Science _____ )" and inside the blank should be the current month and year that these citations were found</t>
  </si>
  <si>
    <t>6. Fill in the number of cites for each method.</t>
  </si>
  <si>
    <t>7. Create a separate column next to the citations and label it "LOG(citation)", then take the LOG (base 10) of every citation.</t>
  </si>
  <si>
    <t>8. Then create another column called "Adjusted Log" and for all LOG(citation)s that are undefined or less than 1, place a "1" in the "Adjusted Log" column. For all other numbers greater than 1, copy and "paste special" each "value" into the "Adjusted Log" column.</t>
  </si>
  <si>
    <t>For methods that have a revised form such as "VAAST1" and "VAAST2", take the sum of the 2 methods and then LOG the sum and input it next to the latest version ("VAAST2"). Use only the latest version method abbreviation in the wordle.</t>
  </si>
  <si>
    <t>9. Copy the entire Spreadsheet of Method Abbreviations and paste them into the first Wordle text box.</t>
  </si>
  <si>
    <t>note: your browser must have Adobe flash player installed, if you do not the download it here: https://get.adobe.com/flashplayer/</t>
  </si>
  <si>
    <t>10. Manually input all "Adjusted Log" values next to their corresponding methods in the correct format.</t>
  </si>
  <si>
    <t>11. Press "Go" and under the "Language" tab, make sure to check off "Leave words as spelled" and "Do Not Remove Common Words"</t>
  </si>
  <si>
    <t>12. Under the "Font" tab you have a few choices as to which font looks best</t>
  </si>
  <si>
    <t>Expressway Free</t>
  </si>
  <si>
    <t>Gnuolane Free</t>
  </si>
  <si>
    <t>MPH 2B Damase</t>
  </si>
  <si>
    <t>SBL Hebrew</t>
  </si>
  <si>
    <t>Lucida Sans</t>
  </si>
  <si>
    <t>13. Under the "Layout" tab, check off "Straighter Edges" and "Horizontal"</t>
  </si>
  <si>
    <t>14. Under "Color" check off the color palette needed with the amount of variation requested.</t>
  </si>
  <si>
    <t>15. Refresh the worlde to create new shapes by clicking "Layout" and "Re-Layout with current settings".</t>
  </si>
  <si>
    <t>16. Screenshot the wordle and save it to your desktop</t>
  </si>
</sst>
</file>

<file path=xl/styles.xml><?xml version="1.0" encoding="utf-8"?>
<styleSheet xmlns="http://schemas.openxmlformats.org/spreadsheetml/2006/main">
  <numFmts count="1">
    <numFmt numFmtId="0" formatCode="General"/>
  </numFmts>
  <fonts count="9">
    <font>
      <sz val="12"/>
      <color indexed="8"/>
      <name val="Calibri"/>
    </font>
    <font>
      <sz val="12"/>
      <color indexed="8"/>
      <name val="Helvetica Neue"/>
    </font>
    <font>
      <sz val="15"/>
      <color indexed="8"/>
      <name val="Calibri"/>
    </font>
    <font>
      <b val="1"/>
      <sz val="12"/>
      <color indexed="8"/>
      <name val="Arial"/>
    </font>
    <font>
      <u val="single"/>
      <sz val="12"/>
      <color indexed="8"/>
      <name val="Arial"/>
    </font>
    <font>
      <sz val="12"/>
      <color indexed="8"/>
      <name val="Arial"/>
    </font>
    <font>
      <u val="single"/>
      <sz val="12"/>
      <color indexed="12"/>
      <name val="Arial"/>
    </font>
    <font>
      <i val="1"/>
      <sz val="12"/>
      <color indexed="8"/>
      <name val="Arial"/>
    </font>
    <font>
      <b val="1"/>
      <i val="1"/>
      <sz val="12"/>
      <color indexed="8"/>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10"/>
      </top>
      <bottom/>
      <diagonal/>
    </border>
    <border>
      <left style="thin">
        <color indexed="8"/>
      </left>
      <right style="thin">
        <color indexed="10"/>
      </right>
      <top/>
      <bottom/>
      <diagonal/>
    </border>
    <border>
      <left style="thin">
        <color indexed="8"/>
      </left>
      <right style="thin">
        <color indexed="10"/>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style="thin">
        <color indexed="10"/>
      </top>
      <bottom style="thin">
        <color indexed="10"/>
      </bottom>
      <diagonal/>
    </border>
    <border>
      <left style="thin">
        <color indexed="10"/>
      </left>
      <right/>
      <top/>
      <bottom style="thin">
        <color indexed="10"/>
      </bottom>
      <diagonal/>
    </border>
    <border>
      <left/>
      <right/>
      <top/>
      <bottom style="thin">
        <color indexed="10"/>
      </bottom>
      <diagonal/>
    </border>
  </borders>
  <cellStyleXfs count="1">
    <xf numFmtId="0" fontId="0" applyNumberFormat="0" applyFont="1" applyFill="0" applyBorder="0" applyAlignment="1" applyProtection="0">
      <alignment vertical="bottom"/>
    </xf>
  </cellStyleXfs>
  <cellXfs count="6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3"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4" fillId="2" borderId="1" applyNumberFormat="0" applyFont="1" applyFill="1" applyBorder="1" applyAlignment="1" applyProtection="0">
      <alignment vertical="bottom"/>
    </xf>
    <xf numFmtId="49" fontId="4"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5"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3" applyNumberFormat="0" applyFont="1" applyFill="1" applyBorder="1" applyAlignment="1" applyProtection="0">
      <alignment vertical="bottom"/>
    </xf>
    <xf numFmtId="49" fontId="0" fillId="4" borderId="1" applyNumberFormat="1" applyFont="1" applyFill="1" applyBorder="1" applyAlignment="1" applyProtection="0">
      <alignment vertical="bottom"/>
    </xf>
    <xf numFmtId="49" fontId="4" fillId="4" borderId="1"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1" applyFont="1" applyFill="1" applyBorder="1" applyAlignment="1" applyProtection="0">
      <alignment vertical="bottom"/>
    </xf>
    <xf numFmtId="0" fontId="0" fillId="4"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49" fontId="4"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left" vertical="bottom"/>
    </xf>
    <xf numFmtId="49" fontId="5" fillId="2" borderId="1" applyNumberFormat="1" applyFont="1" applyFill="1" applyBorder="1" applyAlignment="1" applyProtection="0">
      <alignment horizontal="left" vertical="bottom"/>
    </xf>
    <xf numFmtId="49" fontId="5" fillId="2" borderId="1" applyNumberFormat="1" applyFont="1" applyFill="1" applyBorder="1" applyAlignment="1" applyProtection="0">
      <alignment vertical="bottom" wrapText="1"/>
    </xf>
    <xf numFmtId="49" fontId="0" fillId="2" borderId="6"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5" fillId="2" borderId="1" applyNumberFormat="1" applyFont="1" applyFill="1" applyBorder="1" applyAlignment="1" applyProtection="0">
      <alignment horizontal="right" vertical="bottom"/>
    </xf>
    <xf numFmtId="0" fontId="0" fillId="2" borderId="10" applyNumberFormat="0" applyFont="1" applyFill="1" applyBorder="1" applyAlignment="1" applyProtection="0">
      <alignment vertical="bottom"/>
    </xf>
    <xf numFmtId="49" fontId="4" fillId="2" borderId="8" applyNumberFormat="1" applyFont="1" applyFill="1" applyBorder="1" applyAlignment="1" applyProtection="0">
      <alignment vertical="bottom"/>
    </xf>
    <xf numFmtId="49" fontId="4" fillId="2" borderId="8" applyNumberFormat="1" applyFont="1" applyFill="1" applyBorder="1" applyAlignment="1" applyProtection="0">
      <alignment vertical="bottom" wrapText="1"/>
    </xf>
    <xf numFmtId="49" fontId="5" fillId="2" borderId="11" applyNumberFormat="1" applyFont="1" applyFill="1" applyBorder="1" applyAlignment="1" applyProtection="0">
      <alignment vertical="bottom"/>
    </xf>
    <xf numFmtId="0" fontId="0" fillId="2" borderId="12" applyNumberFormat="0" applyFont="1" applyFill="1" applyBorder="1" applyAlignment="1" applyProtection="0">
      <alignment vertical="bottom"/>
    </xf>
    <xf numFmtId="49" fontId="4"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4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top" wrapText="1"/>
    </xf>
    <xf numFmtId="49" fontId="0" fillId="2" borderId="11"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16" applyNumberFormat="0" applyFont="1" applyFill="1" applyBorder="1" applyAlignment="1" applyProtection="0">
      <alignment vertical="bottom"/>
    </xf>
    <xf numFmtId="0" fontId="5" fillId="2" borderId="7" applyNumberFormat="0" applyFont="1" applyFill="1" applyBorder="1" applyAlignment="1" applyProtection="0">
      <alignment vertical="bottom"/>
    </xf>
    <xf numFmtId="0" fontId="0" fillId="2" borderId="17" applyNumberFormat="0" applyFont="1" applyFill="1" applyBorder="1" applyAlignment="1" applyProtection="0">
      <alignment vertical="bottom"/>
    </xf>
    <xf numFmtId="0" fontId="5" fillId="2" borderId="17"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0" fontId="5" fillId="2" borderId="19" applyNumberFormat="0" applyFont="1" applyFill="1" applyBorder="1" applyAlignment="1" applyProtection="0">
      <alignment horizontal="left" vertical="bottom"/>
    </xf>
    <xf numFmtId="0" fontId="5" fillId="2" borderId="19" applyNumberFormat="0" applyFont="1" applyFill="1" applyBorder="1" applyAlignment="1" applyProtection="0">
      <alignment horizontal="right" vertical="bottom"/>
    </xf>
    <xf numFmtId="0" fontId="4"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3" fillId="2" borderId="18" applyNumberFormat="0" applyFont="1" applyFill="1" applyBorder="1" applyAlignment="1" applyProtection="0">
      <alignment vertical="bottom"/>
    </xf>
    <xf numFmtId="0" fontId="3" fillId="2" borderId="19"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7" applyNumberFormat="1" applyFont="1" applyFill="0" applyBorder="1" applyAlignment="1" applyProtection="0">
      <alignment vertical="bottom"/>
    </xf>
    <xf numFmtId="0" fontId="0" borderId="7"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15d24"/>
      <rgbColor rgb="ff0563c1"/>
      <rgbColor rgb="ffffff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steveh@fhcrc.org" TargetMode="External"/><Relationship Id="rId2" Type="http://schemas.openxmlformats.org/officeDocument/2006/relationships/hyperlink" Target="mailto:ngpc4@gis.a-star.edu.sg" TargetMode="External"/><Relationship Id="rId3" Type="http://schemas.openxmlformats.org/officeDocument/2006/relationships/hyperlink" Target="mailto:jana-marie.schwarz@charite.de" TargetMode="External"/><Relationship Id="rId4" Type="http://schemas.openxmlformats.org/officeDocument/2006/relationships/hyperlink" Target="mailto:dominik.seelow@charite.de" TargetMode="External"/><Relationship Id="rId5" Type="http://schemas.openxmlformats.org/officeDocument/2006/relationships/hyperlink" Target="mailto:shendure@uw.edu" TargetMode="External"/><Relationship Id="rId6" Type="http://schemas.openxmlformats.org/officeDocument/2006/relationships/hyperlink" Target="mailto:akeisker@iu.edu" TargetMode="External"/><Relationship Id="rId7" Type="http://schemas.openxmlformats.org/officeDocument/2006/relationships/hyperlink" Target="http://compbio.iupui.edu/group/4/pages/services" TargetMode="External"/><Relationship Id="rId8" Type="http://schemas.openxmlformats.org/officeDocument/2006/relationships/hyperlink" Target="http://foldx.crg.es/%22mailto:joost.schymkowitz@vuc.ac.be/%22" TargetMode="External"/><Relationship Id="rId9" Type="http://schemas.openxmlformats.org/officeDocument/2006/relationships/hyperlink" Target="mailto:achan@jcvi.org" TargetMode="External"/><Relationship Id="rId10" Type="http://schemas.openxmlformats.org/officeDocument/2006/relationships/hyperlink" Target="mailto:reva@cbio.mskcc.org" TargetMode="External"/><Relationship Id="rId11" Type="http://schemas.openxmlformats.org/officeDocument/2006/relationships/hyperlink" Target="mailto:fis@cbio.mskcc.org" TargetMode="External"/><Relationship Id="rId12" Type="http://schemas.openxmlformats.org/officeDocument/2006/relationships/hyperlink" Target="mailto:reva@cbio.mskcc.org" TargetMode="External"/><Relationship Id="rId13" Type="http://schemas.openxmlformats.org/officeDocument/2006/relationships/hyperlink" Target="http://mutationassessor.org/" TargetMode="External"/><Relationship Id="rId14" Type="http://schemas.openxmlformats.org/officeDocument/2006/relationships/hyperlink" Target="mailto:fis@cbio.mskcc.org" TargetMode="External"/><Relationship Id="rId15" Type="http://schemas.openxmlformats.org/officeDocument/2006/relationships/hyperlink" Target="mailto:bromberg@rostlab.org" TargetMode="External"/><Relationship Id="rId16" Type="http://schemas.openxmlformats.org/officeDocument/2006/relationships/hyperlink" Target="mailto:bromberg@rostlab.org" TargetMode="External"/><Relationship Id="rId17" Type="http://schemas.openxmlformats.org/officeDocument/2006/relationships/hyperlink" Target="mailto:modesto@mmb.pcb.ub.es" TargetMode="External"/><Relationship Id="rId18" Type="http://schemas.openxmlformats.org/officeDocument/2006/relationships/hyperlink" Target="mailto:modesto@mmb.pcb.ub.es" TargetMode="External"/><Relationship Id="rId19" Type="http://schemas.openxmlformats.org/officeDocument/2006/relationships/hyperlink" Target="mailto:Oscar.Conhillo@bioinf.uab.cat" TargetMode="External"/><Relationship Id="rId20" Type="http://schemas.openxmlformats.org/officeDocument/2006/relationships/hyperlink" Target="mailto:moult@umbi.umd.edu" TargetMode="External"/><Relationship Id="rId21" Type="http://schemas.openxmlformats.org/officeDocument/2006/relationships/hyperlink" Target="mailto:predrag@indiana.edu" TargetMode="External"/><Relationship Id="rId22" Type="http://schemas.openxmlformats.org/officeDocument/2006/relationships/hyperlink" Target="mailto:sean.tavtigian@hci.utah.edu" TargetMode="External"/><Relationship Id="rId23" Type="http://schemas.openxmlformats.org/officeDocument/2006/relationships/hyperlink" Target="mailto:tavtigian@iarc.fr" TargetMode="External"/><Relationship Id="rId24" Type="http://schemas.openxmlformats.org/officeDocument/2006/relationships/hyperlink" Target="mailto:webcenter@niehs.nih.gov" TargetMode="External"/><Relationship Id="rId25" Type="http://schemas.openxmlformats.org/officeDocument/2006/relationships/hyperlink" Target="mailto:taylor@niehs.nih.gov" TargetMode="External"/><Relationship Id="rId26" Type="http://schemas.openxmlformats.org/officeDocument/2006/relationships/hyperlink" Target="mailto:prigor@ics.uci.edu" TargetMode="External"/><Relationship Id="rId27" Type="http://schemas.openxmlformats.org/officeDocument/2006/relationships/hyperlink" Target="mailto:pfbaldi@ics.uci.edu" TargetMode="External"/><Relationship Id="rId28" Type="http://schemas.openxmlformats.org/officeDocument/2006/relationships/hyperlink" Target="mailto:emidio@stanford.edu" TargetMode="External"/><Relationship Id="rId29" Type="http://schemas.openxmlformats.org/officeDocument/2006/relationships/hyperlink" Target="mailto:casadio@alma.unibo.it" TargetMode="External"/><Relationship Id="rId30" Type="http://schemas.openxmlformats.org/officeDocument/2006/relationships/hyperlink" Target="mailto:webparthi@yahoo.com" TargetMode="External"/><Relationship Id="rId31" Type="http://schemas.openxmlformats.org/officeDocument/2006/relationships/hyperlink" Target="mailto:D.Schomburg@uni-koeln.de" TargetMode="External"/><Relationship Id="rId32" Type="http://schemas.openxmlformats.org/officeDocument/2006/relationships/hyperlink" Target="mailto:serrano@embi-heidelberg.d" TargetMode="External"/><Relationship Id="rId33" Type="http://schemas.openxmlformats.org/officeDocument/2006/relationships/hyperlink" Target="mailto:eris@unc.edu" TargetMode="External"/><Relationship Id="rId34" Type="http://schemas.openxmlformats.org/officeDocument/2006/relationships/hyperlink" Target="mailto:dokh@med.unc.edu" TargetMode="External"/><Relationship Id="rId35" Type="http://schemas.openxmlformats.org/officeDocument/2006/relationships/hyperlink" Target="mailto:yqzhou@buffalo.edu" TargetMode="External"/><Relationship Id="rId36" Type="http://schemas.openxmlformats.org/officeDocument/2006/relationships/hyperlink" Target="mailto:feedback@pantherdb.org" TargetMode="External"/><Relationship Id="rId37" Type="http://schemas.openxmlformats.org/officeDocument/2006/relationships/hyperlink" Target="http://www.pantherdb.org/tools/csnpScoreForm.jsp" TargetMode="External"/><Relationship Id="rId38" Type="http://schemas.openxmlformats.org/officeDocument/2006/relationships/hyperlink" Target="mailto:paul.thomas@appliedbiosystems.com" TargetMode="External"/><Relationship Id="rId39" Type="http://schemas.openxmlformats.org/officeDocument/2006/relationships/hyperlink" Target="mailto:arend@stanford.edu" TargetMode="External"/><Relationship Id="rId40" Type="http://schemas.openxmlformats.org/officeDocument/2006/relationships/hyperlink" Target="mailto:arend@stanford.edu" TargetMode="External"/><Relationship Id="rId41" Type="http://schemas.openxmlformats.org/officeDocument/2006/relationships/hyperlink" Target="mailto:ggt23@cam.ac.uk" TargetMode="External"/><Relationship Id="rId42" Type="http://schemas.openxmlformats.org/officeDocument/2006/relationships/hyperlink" Target="mailto:caflisch@bioc.unizh.ch" TargetMode="External"/><Relationship Id="rId43" Type="http://schemas.openxmlformats.org/officeDocument/2006/relationships/hyperlink" Target="http://egad.ucsd.edu/EGAD_manual/index.html" TargetMode="External"/><Relationship Id="rId44" Type="http://schemas.openxmlformats.org/officeDocument/2006/relationships/hyperlink" Target="mailto:navin@annapurna.berkeley.edu" TargetMode="External"/><Relationship Id="rId45" Type="http://schemas.openxmlformats.org/officeDocument/2006/relationships/hyperlink" Target="mailto:ydehouck@ulb.ac.be" TargetMode="External"/><Relationship Id="rId46" Type="http://schemas.openxmlformats.org/officeDocument/2006/relationships/hyperlink" Target="mailto:christopher.topham@insa-toulouse.fr" TargetMode="External"/><Relationship Id="rId47" Type="http://schemas.openxmlformats.org/officeDocument/2006/relationships/hyperlink" Target="mailto:chad@hufflab.org" TargetMode="External"/><Relationship Id="rId48" Type="http://schemas.openxmlformats.org/officeDocument/2006/relationships/hyperlink" Target="http://www.hufflab.org/software/vaast/" TargetMode="External"/><Relationship Id="rId49" Type="http://schemas.openxmlformats.org/officeDocument/2006/relationships/hyperlink" Target="mailto:punta@cubic.bioc.columbia.edu" TargetMode="External"/><Relationship Id="rId50" Type="http://schemas.openxmlformats.org/officeDocument/2006/relationships/hyperlink" Target="mailto:kaminker@gene.com" TargetMode="External"/><Relationship Id="rId51" Type="http://schemas.openxmlformats.org/officeDocument/2006/relationships/hyperlink" Target="mailto:zemin@gene.com" TargetMode="External"/><Relationship Id="rId52" Type="http://schemas.openxmlformats.org/officeDocument/2006/relationships/hyperlink" Target="mailto:eleftheria@sanger.ac.uk" TargetMode="External"/><Relationship Id="rId53" Type="http://schemas.openxmlformats.org/officeDocument/2006/relationships/hyperlink" Target="mailto:ogalzit@vega.protres.ru" TargetMode="External"/><Relationship Id="rId54" Type="http://schemas.openxmlformats.org/officeDocument/2006/relationships/hyperlink" Target="mailto:frederic.rousseau@vub.ac.be" TargetMode="External"/><Relationship Id="rId55" Type="http://schemas.openxmlformats.org/officeDocument/2006/relationships/hyperlink" Target="mailto:lkurgan@ece.ualberta.ca" TargetMode="External"/><Relationship Id="rId56" Type="http://schemas.openxmlformats.org/officeDocument/2006/relationships/hyperlink" Target="mailto:ycui2@utmem.edu" TargetMode="External"/><Relationship Id="rId57" Type="http://schemas.openxmlformats.org/officeDocument/2006/relationships/hyperlink" Target="mailto:zsuzsa@enzim.hu" TargetMode="External"/><Relationship Id="rId58" Type="http://schemas.openxmlformats.org/officeDocument/2006/relationships/hyperlink" Target="mailto:skolnick@gatech.edu" TargetMode="External"/><Relationship Id="rId59" Type="http://schemas.openxmlformats.org/officeDocument/2006/relationships/hyperlink" Target="mailto:david.wishart@ualberta.ca" TargetMode="External"/><Relationship Id="rId60" Type="http://schemas.openxmlformats.org/officeDocument/2006/relationships/hyperlink" Target="mailto:mauno.vihinen@med.lu.se" TargetMode="External"/><Relationship Id="rId61" Type="http://schemas.openxmlformats.org/officeDocument/2006/relationships/hyperlink" Target="mailto:dabaker@uw.edu" TargetMode="External"/><Relationship Id="rId62" Type="http://schemas.openxmlformats.org/officeDocument/2006/relationships/hyperlink" Target="mailto:elnitski@mail.nih.gov" TargetMode="External"/><Relationship Id="rId63" Type="http://schemas.openxmlformats.org/officeDocument/2006/relationships/hyperlink" Target="mailto:woolfea@mail.nih.gov" TargetMode="External"/><Relationship Id="rId64" Type="http://schemas.openxmlformats.org/officeDocument/2006/relationships/hyperlink" Target="mailto:pi2pe.fsu@gmail.com" TargetMode="External"/><Relationship Id="rId65" Type="http://schemas.openxmlformats.org/officeDocument/2006/relationships/hyperlink" Target="mailto:hzhou4@fsu.edu" TargetMode="External"/><Relationship Id="rId66" Type="http://schemas.openxmlformats.org/officeDocument/2006/relationships/hyperlink" Target="mailto:gwenaelle.collod-beroud@inserm.fr" TargetMode="External"/><Relationship Id="rId67" Type="http://schemas.openxmlformats.org/officeDocument/2006/relationships/hyperlink" Target="mailto:karchin@jhu.edu" TargetMode="External"/><Relationship Id="rId68" Type="http://schemas.openxmlformats.org/officeDocument/2006/relationships/hyperlink" Target="mailto:ydehouck@ulb.ac.be" TargetMode="External"/><Relationship Id="rId69" Type="http://schemas.openxmlformats.org/officeDocument/2006/relationships/hyperlink" Target="mailto:sapred@mail.cbi.pku.edu.cn" TargetMode="External"/><Relationship Id="rId70" Type="http://schemas.openxmlformats.org/officeDocument/2006/relationships/hyperlink" Target="mailto:sapred@mail.cbi.pku.edu.cn" TargetMode="External"/><Relationship Id="rId71" Type="http://schemas.openxmlformats.org/officeDocument/2006/relationships/hyperlink" Target="mailto:karchin@jhu.edu" TargetMode="External"/><Relationship Id="rId72" Type="http://schemas.openxmlformats.org/officeDocument/2006/relationships/hyperlink" Target="mailto:fathmm@biocompute.org.uk" TargetMode="External"/><Relationship Id="rId73" Type="http://schemas.openxmlformats.org/officeDocument/2006/relationships/hyperlink" Target="mailto:fan_yunliu@163.com" TargetMode="External"/><Relationship Id="rId74" Type="http://schemas.openxmlformats.org/officeDocument/2006/relationships/hyperlink" Target="mailto:smooney@buckinstitute.org" TargetMode="External"/><Relationship Id="rId75" Type="http://schemas.openxmlformats.org/officeDocument/2006/relationships/hyperlink" Target="mailto:abel.gonzalez@upf.edu" TargetMode="External"/><Relationship Id="rId76" Type="http://schemas.openxmlformats.org/officeDocument/2006/relationships/hyperlink" Target="mailto:snpdbe@rostlab.org" TargetMode="External"/><Relationship Id="rId77" Type="http://schemas.openxmlformats.org/officeDocument/2006/relationships/hyperlink" Target="mailto:myandell@genetics.utah.edu" TargetMode="External"/><Relationship Id="rId78" Type="http://schemas.openxmlformats.org/officeDocument/2006/relationships/hyperlink" Target="mailto:myandell@genetics.utah.edu" TargetMode="External"/><Relationship Id="rId79" Type="http://schemas.openxmlformats.org/officeDocument/2006/relationships/hyperlink" Target="mailto:andrew@bioinf.org.uk" TargetMode="External"/><Relationship Id="rId80" Type="http://schemas.openxmlformats.org/officeDocument/2006/relationships/hyperlink" Target="mailto:andrew@bicinf.org.uk" TargetMode="External"/><Relationship Id="rId81" Type="http://schemas.openxmlformats.org/officeDocument/2006/relationships/hyperlink" Target="mailto:localization@rostlab.org" TargetMode="External"/><Relationship Id="rId82" Type="http://schemas.openxmlformats.org/officeDocument/2006/relationships/hyperlink" Target="mailto:mmasso@gmu.edu" TargetMode="External"/><Relationship Id="rId83" Type="http://schemas.openxmlformats.org/officeDocument/2006/relationships/hyperlink" Target="http://journals.plos.org/plosgenetics/article?id=10.1371/journal.pgen.1000968" TargetMode="External"/><Relationship Id="rId84" Type="http://schemas.openxmlformats.org/officeDocument/2006/relationships/hyperlink" Target="mailto:nmarini@berkeley.edu" TargetMode="External"/><Relationship Id="rId85" Type="http://schemas.openxmlformats.org/officeDocument/2006/relationships/hyperlink" Target="mailto:casadio@biocomp.unibo.it" TargetMode="External"/><Relationship Id="rId86" Type="http://schemas.openxmlformats.org/officeDocument/2006/relationships/hyperlink" Target="mailto:emidio@biocomp.unibo.it" TargetMode="External"/><Relationship Id="rId87" Type="http://schemas.openxmlformats.org/officeDocument/2006/relationships/hyperlink" Target="mailto:emidio@biocomp.unibo.it" TargetMode="External"/><Relationship Id="rId88" Type="http://schemas.openxmlformats.org/officeDocument/2006/relationships/hyperlink" Target="http://snps.biofold.org/phd-snp/phd-snp.html" TargetMode="External"/><Relationship Id="rId89" Type="http://schemas.openxmlformats.org/officeDocument/2006/relationships/hyperlink" Target="mailto:emidio@biocomp.unibo.it" TargetMode="External"/><Relationship Id="rId90" Type="http://schemas.openxmlformats.org/officeDocument/2006/relationships/hyperlink" Target="mailto:liangjw@clemson.edu" TargetMode="External"/><Relationship Id="rId91" Type="http://schemas.openxmlformats.org/officeDocument/2006/relationships/hyperlink" Target="mailto:Jiangning.Song@monash.edu" TargetMode="External"/><Relationship Id="rId92" Type="http://schemas.openxmlformats.org/officeDocument/2006/relationships/hyperlink" Target="mailto:Jiangning.Song@monash.edu" TargetMode="External"/><Relationship Id="rId93" Type="http://schemas.openxmlformats.org/officeDocument/2006/relationships/hyperlink" Target="mailto:xiaogf@wh.iov.cn" TargetMode="External"/><Relationship Id="rId94" Type="http://schemas.openxmlformats.org/officeDocument/2006/relationships/hyperlink" Target="mailto:xiaogf@wh.iov.cn" TargetMode="External"/><Relationship Id="rId95" Type="http://schemas.openxmlformats.org/officeDocument/2006/relationships/hyperlink" Target="mailto:Hanka.Venselaar@radboudumc.nl" TargetMode="External"/><Relationship Id="rId96" Type="http://schemas.openxmlformats.org/officeDocument/2006/relationships/hyperlink" Target="mailto:ddunlavy@cs.umd.edu" TargetMode="External"/><Relationship Id="rId97" Type="http://schemas.openxmlformats.org/officeDocument/2006/relationships/hyperlink" Target="http://tingchenlab.cmb.usc.edu/sinbad/" TargetMode="External"/><Relationship Id="rId98" Type="http://schemas.openxmlformats.org/officeDocument/2006/relationships/hyperlink" Target="mailto:tingchen@usc.edu" TargetMode="External"/><Relationship Id="rId99" Type="http://schemas.openxmlformats.org/officeDocument/2006/relationships/hyperlink" Target="mailto:ii2135@columbia.edu" TargetMode="External"/><Relationship Id="rId100" Type="http://schemas.openxmlformats.org/officeDocument/2006/relationships/hyperlink" Target="mailto:ii2135@columbia.edu" TargetMode="External"/><Relationship Id="rId101" Type="http://schemas.openxmlformats.org/officeDocument/2006/relationships/hyperlink" Target="mailto:suyashs@stanford.edu" TargetMode="External"/><Relationship Id="rId102" Type="http://schemas.openxmlformats.org/officeDocument/2006/relationships/hyperlink" Target="mailto:ramneek@cbs.dtu.dk" TargetMode="External"/><Relationship Id="rId103" Type="http://schemas.openxmlformats.org/officeDocument/2006/relationships/hyperlink" Target="mailto:jianwen.fang@nih.gov" TargetMode="External"/><Relationship Id="rId104" Type="http://schemas.openxmlformats.org/officeDocument/2006/relationships/hyperlink" Target="mailto:peter.robinson@charite.de" TargetMode="External"/><Relationship Id="rId105" Type="http://schemas.openxmlformats.org/officeDocument/2006/relationships/hyperlink" Target="http://karchinlab.org/apps/appVest.html0" TargetMode="External"/><Relationship Id="rId106" Type="http://schemas.openxmlformats.org/officeDocument/2006/relationships/hyperlink" Target="mailto:karchin@jhu.edu" TargetMode="External"/><Relationship Id="rId107" Type="http://schemas.openxmlformats.org/officeDocument/2006/relationships/hyperlink" Target="mailto:m.n.wass@kent.ac.uk" TargetMode="External"/><Relationship Id="rId108" Type="http://schemas.openxmlformats.org/officeDocument/2006/relationships/hyperlink" Target="mailto:m.n.wass@kent.ac.uk" TargetMode="External"/><Relationship Id="rId109" Type="http://schemas.openxmlformats.org/officeDocument/2006/relationships/hyperlink" Target="mailto:yura.kei@ocha.ac.jp" TargetMode="External"/><Relationship Id="rId110" Type="http://schemas.openxmlformats.org/officeDocument/2006/relationships/hyperlink" Target="mailto:yura.kei@ocha.ac.jp" TargetMode="External"/><Relationship Id="rId111" Type="http://schemas.openxmlformats.org/officeDocument/2006/relationships/hyperlink" Target="mailto:Kathy.Evans@igmm.ed.ac.uk" TargetMode="External"/></Relationships>

</file>

<file path=xl/worksheets/sheet1.xml><?xml version="1.0" encoding="utf-8"?>
<worksheet xmlns:r="http://schemas.openxmlformats.org/officeDocument/2006/relationships" xmlns="http://schemas.openxmlformats.org/spreadsheetml/2006/main">
  <dimension ref="A1:O111"/>
  <sheetViews>
    <sheetView workbookViewId="0" showGridLines="0" defaultGridColor="1"/>
  </sheetViews>
  <sheetFormatPr defaultColWidth="11" defaultRowHeight="15" customHeight="1" outlineLevelRow="0" outlineLevelCol="0"/>
  <cols>
    <col min="1" max="1" width="11" style="1" customWidth="1"/>
    <col min="2" max="2" width="11" style="1" customWidth="1"/>
    <col min="3" max="3" width="18.8516" style="1" customWidth="1"/>
    <col min="4" max="4" width="11" style="1" customWidth="1"/>
    <col min="5" max="5" width="11" style="1" customWidth="1"/>
    <col min="6" max="6" width="33.8516" style="1" customWidth="1"/>
    <col min="7" max="7" width="11" style="1" customWidth="1"/>
    <col min="8" max="8" width="16" style="1" customWidth="1"/>
    <col min="9" max="9" width="11" style="1" customWidth="1"/>
    <col min="10" max="10" width="11" style="1" customWidth="1"/>
    <col min="11" max="11" width="31.3516" style="1" customWidth="1"/>
    <col min="12" max="12" width="27.8516" style="1" customWidth="1"/>
    <col min="13" max="13" width="11" style="1" customWidth="1"/>
    <col min="14" max="14" width="11" style="1" customWidth="1"/>
    <col min="15" max="15" width="11" style="1" customWidth="1"/>
    <col min="16" max="256" width="11" style="1" customWidth="1"/>
  </cols>
  <sheetData>
    <row r="1" ht="15.75" customHeight="1">
      <c r="A1" t="s" s="2">
        <v>0</v>
      </c>
      <c r="B1" t="s" s="2">
        <v>1</v>
      </c>
      <c r="C1" t="s" s="2">
        <v>2</v>
      </c>
      <c r="D1" t="s" s="2">
        <v>3</v>
      </c>
      <c r="E1" t="s" s="2">
        <v>4</v>
      </c>
      <c r="F1" t="s" s="2">
        <v>5</v>
      </c>
      <c r="G1" t="s" s="2">
        <v>6</v>
      </c>
      <c r="H1" t="s" s="2">
        <v>7</v>
      </c>
      <c r="I1" t="s" s="2">
        <v>8</v>
      </c>
      <c r="J1" t="s" s="2">
        <v>9</v>
      </c>
      <c r="K1" t="s" s="2">
        <v>10</v>
      </c>
      <c r="L1" t="s" s="2">
        <v>11</v>
      </c>
      <c r="M1" t="s" s="2">
        <v>12</v>
      </c>
      <c r="N1" t="s" s="2">
        <v>13</v>
      </c>
      <c r="O1" s="3"/>
    </row>
    <row r="2" ht="35.1" customHeight="1">
      <c r="A2" t="s" s="4">
        <v>14</v>
      </c>
      <c r="B2" t="s" s="5">
        <v>14</v>
      </c>
      <c r="C2" t="s" s="5">
        <v>15</v>
      </c>
      <c r="D2" s="6">
        <f>HYPERLINK("mailto:software@cbs.dtu.dk.","hnielsen@cbs.dtu.dk 
software@cbs.dtu.dk")</f>
      </c>
      <c r="E2" t="s" s="5">
        <v>16</v>
      </c>
      <c r="F2" t="s" s="5">
        <v>17</v>
      </c>
      <c r="G2" t="s" s="7">
        <v>18</v>
      </c>
      <c r="H2" t="s" s="5">
        <v>19</v>
      </c>
      <c r="I2" t="s" s="5">
        <v>20</v>
      </c>
      <c r="J2" s="8">
        <v>4439</v>
      </c>
      <c r="K2" s="8">
        <f>LOG10(J2)</f>
        <v>3.647285145025366</v>
      </c>
      <c r="L2" s="8">
        <v>3.647285145025366</v>
      </c>
      <c r="M2" t="s" s="5">
        <v>21</v>
      </c>
      <c r="N2" t="s" s="9">
        <v>22</v>
      </c>
      <c r="O2" s="3"/>
    </row>
    <row r="3" ht="17" customHeight="1">
      <c r="A3" t="s" s="5">
        <v>23</v>
      </c>
      <c r="B3" t="s" s="5">
        <v>23</v>
      </c>
      <c r="C3" t="s" s="5">
        <v>24</v>
      </c>
      <c r="D3" t="s" s="7">
        <f>HYPERLINK("mailto:steveh@fhcrc.org","steveh@fhcrc.org")</f>
        <v>25</v>
      </c>
      <c r="E3" t="s" s="5">
        <v>26</v>
      </c>
      <c r="F3" t="s" s="5">
        <v>27</v>
      </c>
      <c r="G3" t="s" s="5">
        <v>28</v>
      </c>
      <c r="H3" t="s" s="5">
        <v>29</v>
      </c>
      <c r="I3" t="s" s="5">
        <v>30</v>
      </c>
      <c r="J3" s="8">
        <v>2104</v>
      </c>
      <c r="K3" s="8">
        <f>LOG10(J3)</f>
        <v>3.323045735481701</v>
      </c>
      <c r="L3" s="8">
        <v>3.323045735481701</v>
      </c>
      <c r="M3" t="s" s="5">
        <v>31</v>
      </c>
      <c r="N3" t="s" s="9">
        <v>32</v>
      </c>
      <c r="O3" s="3"/>
    </row>
    <row r="4" ht="16.5" customHeight="1">
      <c r="A4" t="s" s="5">
        <v>33</v>
      </c>
      <c r="B4" t="s" s="5">
        <v>33</v>
      </c>
      <c r="C4" t="s" s="5">
        <v>34</v>
      </c>
      <c r="D4" s="6">
        <f>HYPERLINK("mailto:software@cbs.dtu.dk.","hnielsen@cbs.dtu.dk 
software@cbs.dtu.dk")</f>
      </c>
      <c r="E4" t="s" s="5">
        <v>16</v>
      </c>
      <c r="F4" t="s" s="5">
        <v>35</v>
      </c>
      <c r="G4" t="s" s="7">
        <v>36</v>
      </c>
      <c r="H4" t="s" s="5">
        <v>37</v>
      </c>
      <c r="I4" t="s" s="5">
        <v>38</v>
      </c>
      <c r="J4" s="8">
        <v>1659</v>
      </c>
      <c r="K4" s="8">
        <f>LOG10(J4)</f>
        <v>3.219846386024361</v>
      </c>
      <c r="L4" s="8">
        <v>3.219846386024361</v>
      </c>
      <c r="M4" t="s" s="5">
        <v>39</v>
      </c>
      <c r="N4" t="s" s="5">
        <v>40</v>
      </c>
      <c r="O4" s="3"/>
    </row>
    <row r="5" ht="17" customHeight="1">
      <c r="A5" t="s" s="5">
        <v>41</v>
      </c>
      <c r="B5" t="s" s="5">
        <v>42</v>
      </c>
      <c r="C5" t="s" s="5">
        <v>43</v>
      </c>
      <c r="D5" t="s" s="7">
        <v>44</v>
      </c>
      <c r="E5" t="s" s="5">
        <v>26</v>
      </c>
      <c r="F5" t="s" s="5">
        <v>45</v>
      </c>
      <c r="G5" t="s" s="5">
        <v>46</v>
      </c>
      <c r="H5" t="s" s="5">
        <v>47</v>
      </c>
      <c r="I5" t="s" s="5">
        <v>48</v>
      </c>
      <c r="J5" s="8">
        <v>1462</v>
      </c>
      <c r="K5" s="8">
        <f>LOG10(J5)</f>
        <v>3.164947372621842</v>
      </c>
      <c r="L5" s="8">
        <v>3.164947372621842</v>
      </c>
      <c r="M5" t="s" s="5">
        <v>49</v>
      </c>
      <c r="N5" t="s" s="5">
        <v>50</v>
      </c>
      <c r="O5" s="3"/>
    </row>
    <row r="6" ht="16.5" customHeight="1">
      <c r="A6" t="s" s="5">
        <v>51</v>
      </c>
      <c r="B6" t="s" s="5">
        <v>51</v>
      </c>
      <c r="C6" t="s" s="5">
        <v>52</v>
      </c>
      <c r="D6" t="s" s="7">
        <f>HYPERLINK("mailto:jana-marie.schwarz@charite.de","jana-marie.schwarz@charite.de")</f>
        <v>53</v>
      </c>
      <c r="E6" t="s" s="5">
        <v>26</v>
      </c>
      <c r="F6" t="s" s="5">
        <v>54</v>
      </c>
      <c r="G6" t="s" s="5">
        <v>55</v>
      </c>
      <c r="H6" t="s" s="5">
        <v>56</v>
      </c>
      <c r="I6" t="s" s="5">
        <v>57</v>
      </c>
      <c r="J6" s="8">
        <v>957</v>
      </c>
      <c r="K6" s="8">
        <f>LOG10(J6)</f>
        <v>2.980911937776844</v>
      </c>
      <c r="L6" s="8">
        <v>2.980911937776844</v>
      </c>
      <c r="M6" t="s" s="5">
        <v>58</v>
      </c>
      <c r="N6" t="s" s="9">
        <v>59</v>
      </c>
      <c r="O6" s="3"/>
    </row>
    <row r="7" ht="16.5" customHeight="1">
      <c r="A7" t="s" s="5">
        <v>60</v>
      </c>
      <c r="B7" t="s" s="5">
        <v>60</v>
      </c>
      <c r="C7" t="s" s="5">
        <v>61</v>
      </c>
      <c r="D7" t="s" s="7">
        <v>62</v>
      </c>
      <c r="E7" t="s" s="5">
        <v>16</v>
      </c>
      <c r="F7" t="s" s="5">
        <v>63</v>
      </c>
      <c r="G7" t="s" s="10">
        <v>64</v>
      </c>
      <c r="H7" t="s" s="5">
        <v>65</v>
      </c>
      <c r="I7" t="s" s="5">
        <v>66</v>
      </c>
      <c r="J7" s="8">
        <v>912</v>
      </c>
      <c r="K7" s="8">
        <f>LOG10(J7)</f>
        <v>2.959994838328416</v>
      </c>
      <c r="L7" s="8">
        <v>2.959994838328416</v>
      </c>
      <c r="M7" t="s" s="5">
        <v>67</v>
      </c>
      <c r="N7" t="s" s="5">
        <v>68</v>
      </c>
      <c r="O7" s="3"/>
    </row>
    <row r="8" ht="17" customHeight="1">
      <c r="A8" t="s" s="4">
        <v>69</v>
      </c>
      <c r="B8" t="s" s="5">
        <v>69</v>
      </c>
      <c r="C8" t="s" s="5">
        <v>70</v>
      </c>
      <c r="D8" t="s" s="7">
        <v>71</v>
      </c>
      <c r="E8" t="s" s="5">
        <v>72</v>
      </c>
      <c r="F8" t="s" s="5">
        <v>73</v>
      </c>
      <c r="G8" t="s" s="5">
        <v>74</v>
      </c>
      <c r="H8" t="s" s="5">
        <v>75</v>
      </c>
      <c r="I8" t="s" s="5">
        <v>76</v>
      </c>
      <c r="J8" s="8">
        <v>796</v>
      </c>
      <c r="K8" s="8">
        <f>LOG10(J8)</f>
        <v>2.900913067737669</v>
      </c>
      <c r="L8" s="8">
        <v>2.900913067737669</v>
      </c>
      <c r="M8" t="s" s="5">
        <v>77</v>
      </c>
      <c r="N8" t="s" s="9">
        <v>78</v>
      </c>
      <c r="O8" s="3"/>
    </row>
    <row r="9" ht="16.5" customHeight="1">
      <c r="A9" t="s" s="5">
        <v>79</v>
      </c>
      <c r="B9" t="s" s="5">
        <v>79</v>
      </c>
      <c r="C9" t="s" s="5">
        <v>80</v>
      </c>
      <c r="D9" t="s" s="7">
        <f>HYPERLINK("mailto:shendure@uw.edu","shendure@uw.edu")</f>
        <v>81</v>
      </c>
      <c r="E9" t="s" s="5">
        <v>26</v>
      </c>
      <c r="F9" t="s" s="5">
        <v>82</v>
      </c>
      <c r="G9" t="s" s="5">
        <v>83</v>
      </c>
      <c r="H9" t="s" s="5">
        <v>84</v>
      </c>
      <c r="I9" t="s" s="5">
        <v>85</v>
      </c>
      <c r="J9" s="8">
        <v>543</v>
      </c>
      <c r="K9" s="8">
        <f>LOG10(J9)</f>
        <v>2.734799829588847</v>
      </c>
      <c r="L9" s="8">
        <v>2.734799829588847</v>
      </c>
      <c r="M9" t="s" s="10">
        <v>86</v>
      </c>
      <c r="N9" t="s" s="5">
        <v>87</v>
      </c>
      <c r="O9" s="3"/>
    </row>
    <row r="10" ht="16.5" customHeight="1">
      <c r="A10" t="s" s="4">
        <v>88</v>
      </c>
      <c r="B10" t="s" s="5">
        <v>88</v>
      </c>
      <c r="C10" t="s" s="5">
        <v>89</v>
      </c>
      <c r="D10" t="s" s="7">
        <v>90</v>
      </c>
      <c r="E10" t="s" s="5">
        <v>91</v>
      </c>
      <c r="F10" t="s" s="5">
        <v>92</v>
      </c>
      <c r="G10" t="s" s="5">
        <v>93</v>
      </c>
      <c r="H10" t="s" s="5">
        <v>94</v>
      </c>
      <c r="I10" t="s" s="5">
        <v>95</v>
      </c>
      <c r="J10" s="8">
        <v>519</v>
      </c>
      <c r="K10" s="8">
        <f>LOG10(J10)</f>
        <v>2.715167357848458</v>
      </c>
      <c r="L10" s="8">
        <v>2.715167357848458</v>
      </c>
      <c r="M10" t="s" s="5">
        <v>96</v>
      </c>
      <c r="N10" t="s" s="9">
        <v>97</v>
      </c>
      <c r="O10" s="3"/>
    </row>
    <row r="11" ht="16.5" customHeight="1">
      <c r="A11" t="s" s="5">
        <v>98</v>
      </c>
      <c r="B11" t="s" s="5">
        <v>98</v>
      </c>
      <c r="C11" t="s" s="5">
        <v>99</v>
      </c>
      <c r="D11" t="s" s="7">
        <f>HYPERLINK("mailto:akeisker@iu.edu","akeisker@iu.edu, yqzhou@iu.edu")</f>
        <v>100</v>
      </c>
      <c r="E11" t="s" s="5">
        <v>101</v>
      </c>
      <c r="F11" t="s" s="5">
        <v>102</v>
      </c>
      <c r="G11" t="s" s="7">
        <f>HYPERLINK("http://compbio.iupui.edu/group/4/pages/services","http://compbio.iupui.edu/group/4/pages/services")</f>
        <v>103</v>
      </c>
      <c r="H11" t="s" s="5">
        <v>104</v>
      </c>
      <c r="I11" t="s" s="5">
        <v>105</v>
      </c>
      <c r="J11" s="8">
        <v>496</v>
      </c>
      <c r="K11" s="8">
        <f>LOG10(J11)</f>
        <v>2.695481676490198</v>
      </c>
      <c r="L11" s="8">
        <v>2.695481676490198</v>
      </c>
      <c r="M11" t="s" s="5">
        <v>106</v>
      </c>
      <c r="N11" t="s" s="5">
        <v>107</v>
      </c>
      <c r="O11" s="11"/>
    </row>
    <row r="12" ht="58.6" customHeight="1">
      <c r="A12" t="s" s="12">
        <v>108</v>
      </c>
      <c r="B12" t="s" s="12">
        <v>108</v>
      </c>
      <c r="C12" t="s" s="12">
        <v>109</v>
      </c>
      <c r="D12" t="s" s="13">
        <v>44</v>
      </c>
      <c r="E12" t="s" s="12">
        <v>26</v>
      </c>
      <c r="F12" t="s" s="14">
        <v>110</v>
      </c>
      <c r="G12" t="s" s="12">
        <v>111</v>
      </c>
      <c r="H12" t="s" s="12">
        <v>112</v>
      </c>
      <c r="I12" t="s" s="12">
        <v>113</v>
      </c>
      <c r="J12" s="15">
        <v>492</v>
      </c>
      <c r="K12" s="15">
        <f>LOG10(J12)</f>
        <v>2.69196510276736</v>
      </c>
      <c r="L12" s="15">
        <v>2.69196510276736</v>
      </c>
      <c r="M12" t="s" s="12">
        <v>49</v>
      </c>
      <c r="N12" t="s" s="12">
        <v>50</v>
      </c>
      <c r="O12" s="16"/>
    </row>
    <row r="13" ht="16.6" customHeight="1">
      <c r="A13" t="s" s="5">
        <v>114</v>
      </c>
      <c r="B13" t="s" s="5">
        <v>114</v>
      </c>
      <c r="C13" t="s" s="5">
        <v>115</v>
      </c>
      <c r="D13" t="s" s="7">
        <f>HYPERLINK("http://foldx.crg.es/%22mailto:joost.schymkowitz@vuc.ac.be/%22","joost.schymkowitz@vub.ac.be")</f>
        <v>116</v>
      </c>
      <c r="E13" t="s" s="5">
        <v>101</v>
      </c>
      <c r="F13" t="s" s="5">
        <v>117</v>
      </c>
      <c r="G13" t="s" s="5">
        <v>118</v>
      </c>
      <c r="H13" t="s" s="5">
        <v>119</v>
      </c>
      <c r="I13" t="s" s="5">
        <v>120</v>
      </c>
      <c r="J13" s="8">
        <v>480</v>
      </c>
      <c r="K13" s="8">
        <f>LOG10(J13)</f>
        <v>2.681241237375587</v>
      </c>
      <c r="L13" s="8">
        <v>2.681241237375587</v>
      </c>
      <c r="M13" t="s" s="5">
        <v>121</v>
      </c>
      <c r="N13" t="s" s="7">
        <v>122</v>
      </c>
      <c r="O13" s="17"/>
    </row>
    <row r="14" ht="16.5" customHeight="1">
      <c r="A14" t="s" s="5">
        <v>123</v>
      </c>
      <c r="B14" t="s" s="5">
        <v>123</v>
      </c>
      <c r="C14" t="s" s="5">
        <v>124</v>
      </c>
      <c r="D14" s="6"/>
      <c r="E14" t="s" s="5">
        <v>26</v>
      </c>
      <c r="F14" t="s" s="5">
        <v>125</v>
      </c>
      <c r="G14" t="s" s="5">
        <v>126</v>
      </c>
      <c r="H14" t="s" s="5">
        <v>127</v>
      </c>
      <c r="I14" t="s" s="5">
        <v>128</v>
      </c>
      <c r="J14" s="8">
        <v>467</v>
      </c>
      <c r="K14" s="8">
        <f>LOG10(J14)</f>
        <v>2.669316880566112</v>
      </c>
      <c r="L14" s="8">
        <v>2.669316880566112</v>
      </c>
      <c r="M14" t="s" s="5">
        <v>129</v>
      </c>
      <c r="N14" t="s" s="9">
        <v>130</v>
      </c>
      <c r="O14" s="3"/>
    </row>
    <row r="15" ht="17" customHeight="1">
      <c r="A15" t="s" s="5">
        <v>131</v>
      </c>
      <c r="B15" t="s" s="5">
        <v>131</v>
      </c>
      <c r="C15" t="s" s="5">
        <v>132</v>
      </c>
      <c r="D15" t="s" s="7">
        <f t="shared" si="21" ref="D15:D16">HYPERLINK("mailto:reva@cbio.mskcc.org","reva@cbio.mskcc.org")</f>
        <v>133</v>
      </c>
      <c r="E15" t="s" s="5">
        <v>26</v>
      </c>
      <c r="F15" t="s" s="5">
        <v>134</v>
      </c>
      <c r="G15" s="18"/>
      <c r="H15" t="s" s="5">
        <v>135</v>
      </c>
      <c r="I15" t="s" s="5">
        <v>136</v>
      </c>
      <c r="J15" s="8">
        <v>374</v>
      </c>
      <c r="K15" s="8">
        <f>LOG10(J15)</f>
        <v>2.57287160220048</v>
      </c>
      <c r="L15" s="8">
        <v>2.57287160220048</v>
      </c>
      <c r="M15" t="s" s="5">
        <v>137</v>
      </c>
      <c r="N15" t="s" s="9">
        <v>138</v>
      </c>
      <c r="O15" s="3"/>
    </row>
    <row r="16" ht="17" customHeight="1">
      <c r="A16" t="s" s="5">
        <v>139</v>
      </c>
      <c r="B16" t="s" s="5">
        <v>139</v>
      </c>
      <c r="C16" t="s" s="5">
        <v>132</v>
      </c>
      <c r="D16" t="s" s="7">
        <f t="shared" si="21"/>
        <v>133</v>
      </c>
      <c r="E16" t="s" s="5">
        <v>26</v>
      </c>
      <c r="F16" t="s" s="5">
        <v>140</v>
      </c>
      <c r="G16" t="s" s="5">
        <v>141</v>
      </c>
      <c r="H16" t="s" s="5">
        <v>135</v>
      </c>
      <c r="I16" t="s" s="5">
        <v>136</v>
      </c>
      <c r="J16" s="8">
        <v>374</v>
      </c>
      <c r="K16" s="8">
        <f>LOG10(J16)</f>
        <v>2.57287160220048</v>
      </c>
      <c r="L16" s="8">
        <v>2.57287160220048</v>
      </c>
      <c r="M16" t="s" s="5">
        <v>137</v>
      </c>
      <c r="N16" t="s" s="5">
        <v>138</v>
      </c>
      <c r="O16" s="3"/>
    </row>
    <row r="17" ht="30.6" customHeight="1">
      <c r="A17" t="s" s="5">
        <v>142</v>
      </c>
      <c r="B17" t="s" s="5">
        <v>143</v>
      </c>
      <c r="C17" t="s" s="5">
        <v>144</v>
      </c>
      <c r="D17" t="s" s="7">
        <f>HYPERLINK("mailto:bromberg@rostlab.org","bromberg@rostlab.org,")</f>
        <v>145</v>
      </c>
      <c r="E17" t="s" s="5">
        <v>26</v>
      </c>
      <c r="F17" t="s" s="10">
        <v>146</v>
      </c>
      <c r="G17" t="s" s="5">
        <v>147</v>
      </c>
      <c r="H17" t="s" s="5">
        <v>148</v>
      </c>
      <c r="I17" t="s" s="5">
        <v>149</v>
      </c>
      <c r="J17" s="8">
        <v>333</v>
      </c>
      <c r="K17" s="8">
        <f>LOG10(J17)</f>
        <v>2.52244423350632</v>
      </c>
      <c r="L17" s="8">
        <v>2.52244423350632</v>
      </c>
      <c r="M17" t="s" s="5">
        <v>150</v>
      </c>
      <c r="N17" t="s" s="9">
        <v>151</v>
      </c>
      <c r="O17" s="3"/>
    </row>
    <row r="18" ht="17" customHeight="1">
      <c r="A18" t="s" s="5">
        <v>152</v>
      </c>
      <c r="B18" t="s" s="5">
        <v>152</v>
      </c>
      <c r="C18" t="s" s="5">
        <v>153</v>
      </c>
      <c r="D18" t="s" s="7">
        <f>HYPERLINK("mailto:modesto@mmb.pcb.ub.es","modesto@mmb.pcb.ub.es")</f>
        <v>154</v>
      </c>
      <c r="E18" t="s" s="5">
        <v>26</v>
      </c>
      <c r="F18" t="s" s="5">
        <v>155</v>
      </c>
      <c r="G18" t="s" s="5">
        <v>156</v>
      </c>
      <c r="H18" t="s" s="5">
        <v>157</v>
      </c>
      <c r="I18" t="s" s="5">
        <v>158</v>
      </c>
      <c r="J18" s="8">
        <v>305</v>
      </c>
      <c r="K18" s="8">
        <f>LOG10(J18)</f>
        <v>2.484299839346786</v>
      </c>
      <c r="L18" s="8">
        <v>2.484299839346786</v>
      </c>
      <c r="M18" t="s" s="5">
        <v>159</v>
      </c>
      <c r="N18" t="s" s="9">
        <v>160</v>
      </c>
      <c r="O18" s="3"/>
    </row>
    <row r="19" ht="30.6" customHeight="1">
      <c r="A19" t="s" s="5">
        <v>161</v>
      </c>
      <c r="B19" t="s" s="5">
        <v>161</v>
      </c>
      <c r="C19" t="s" s="5">
        <v>162</v>
      </c>
      <c r="D19" t="s" s="19">
        <v>163</v>
      </c>
      <c r="E19" t="s" s="5">
        <v>72</v>
      </c>
      <c r="F19" t="s" s="5">
        <v>164</v>
      </c>
      <c r="G19" t="s" s="5">
        <v>165</v>
      </c>
      <c r="H19" t="s" s="5">
        <v>166</v>
      </c>
      <c r="I19" t="s" s="5">
        <v>167</v>
      </c>
      <c r="J19" s="8">
        <v>299</v>
      </c>
      <c r="K19" s="8">
        <f>LOG10(J19)</f>
        <v>2.47567118832443</v>
      </c>
      <c r="L19" s="8">
        <v>2.47567118832443</v>
      </c>
      <c r="M19" t="s" s="5">
        <v>168</v>
      </c>
      <c r="N19" t="s" s="9">
        <v>169</v>
      </c>
      <c r="O19" s="3"/>
    </row>
    <row r="20" ht="17" customHeight="1">
      <c r="A20" t="s" s="5">
        <v>170</v>
      </c>
      <c r="B20" t="s" s="5">
        <v>170</v>
      </c>
      <c r="C20" t="s" s="5">
        <v>171</v>
      </c>
      <c r="D20" t="s" s="7">
        <v>172</v>
      </c>
      <c r="E20" t="s" s="5">
        <v>26</v>
      </c>
      <c r="F20" t="s" s="5">
        <v>173</v>
      </c>
      <c r="G20" t="s" s="5">
        <v>174</v>
      </c>
      <c r="H20" t="s" s="5">
        <v>175</v>
      </c>
      <c r="I20" t="s" s="5">
        <v>176</v>
      </c>
      <c r="J20" s="8">
        <v>269</v>
      </c>
      <c r="K20" s="8">
        <f>LOG10(J20)</f>
        <v>2.429752280002408</v>
      </c>
      <c r="L20" s="8">
        <v>2.429752280002408</v>
      </c>
      <c r="M20" t="s" s="5">
        <v>177</v>
      </c>
      <c r="N20" t="s" s="9">
        <v>178</v>
      </c>
      <c r="O20" s="3"/>
    </row>
    <row r="21" ht="17" customHeight="1">
      <c r="A21" t="s" s="5">
        <v>179</v>
      </c>
      <c r="B21" t="s" s="5">
        <v>179</v>
      </c>
      <c r="C21" t="s" s="5">
        <v>180</v>
      </c>
      <c r="D21" t="s" s="7">
        <v>181</v>
      </c>
      <c r="E21" t="s" s="5">
        <v>26</v>
      </c>
      <c r="F21" t="s" s="5">
        <v>182</v>
      </c>
      <c r="G21" t="s" s="20">
        <v>183</v>
      </c>
      <c r="H21" t="s" s="5">
        <v>184</v>
      </c>
      <c r="I21" t="s" s="5">
        <v>185</v>
      </c>
      <c r="J21" s="8">
        <v>263</v>
      </c>
      <c r="K21" s="8">
        <f>LOG10(J21)</f>
        <v>2.419955748489758</v>
      </c>
      <c r="L21" s="8">
        <v>2.419955748489758</v>
      </c>
      <c r="M21" t="s" s="5">
        <v>186</v>
      </c>
      <c r="N21" t="s" s="9">
        <v>187</v>
      </c>
      <c r="O21" s="3"/>
    </row>
    <row r="22" ht="30.6" customHeight="1">
      <c r="A22" t="s" s="5">
        <v>188</v>
      </c>
      <c r="B22" t="s" s="5">
        <v>189</v>
      </c>
      <c r="C22" t="s" s="10">
        <v>190</v>
      </c>
      <c r="D22" t="s" s="7">
        <f>HYPERLINK("mailto:sean.tavtigian@hci.utah.edu","sean.tavtigian@hci.utah.edu")</f>
        <v>191</v>
      </c>
      <c r="E22" t="s" s="5">
        <v>26</v>
      </c>
      <c r="F22" t="s" s="5">
        <v>192</v>
      </c>
      <c r="G22" t="s" s="5">
        <v>193</v>
      </c>
      <c r="H22" t="s" s="5">
        <v>194</v>
      </c>
      <c r="I22" t="s" s="5">
        <v>195</v>
      </c>
      <c r="J22" s="8">
        <v>260</v>
      </c>
      <c r="K22" s="8">
        <f>LOG10(J22)</f>
        <v>2.414973347970818</v>
      </c>
      <c r="L22" s="8">
        <v>2.414973347970818</v>
      </c>
      <c r="M22" t="s" s="5">
        <v>196</v>
      </c>
      <c r="N22" t="s" s="9">
        <v>197</v>
      </c>
      <c r="O22" s="3"/>
    </row>
    <row r="23" ht="17" customHeight="1">
      <c r="A23" t="s" s="5">
        <v>198</v>
      </c>
      <c r="B23" t="s" s="5">
        <v>198</v>
      </c>
      <c r="C23" t="s" s="5">
        <v>199</v>
      </c>
      <c r="D23" t="s" s="7">
        <f>HYPERLINK("mailto:webcenter@niehs.nih.gov","webcenter@niehs.nih.gov.")</f>
        <v>200</v>
      </c>
      <c r="E23" t="s" s="5">
        <v>101</v>
      </c>
      <c r="F23" t="s" s="5">
        <v>201</v>
      </c>
      <c r="G23" t="s" s="5">
        <v>202</v>
      </c>
      <c r="H23" t="s" s="5">
        <v>203</v>
      </c>
      <c r="I23" t="s" s="5">
        <v>204</v>
      </c>
      <c r="J23" s="8">
        <v>250</v>
      </c>
      <c r="K23" s="8">
        <f>LOG10(J23)</f>
        <v>2.397940008672037</v>
      </c>
      <c r="L23" s="8">
        <v>2.397940008672037</v>
      </c>
      <c r="M23" t="s" s="5">
        <v>205</v>
      </c>
      <c r="N23" t="s" s="5">
        <v>206</v>
      </c>
      <c r="O23" s="3"/>
    </row>
    <row r="24" ht="17" customHeight="1">
      <c r="A24" t="s" s="5">
        <v>207</v>
      </c>
      <c r="B24" t="s" s="5">
        <v>207</v>
      </c>
      <c r="C24" t="s" s="5">
        <v>208</v>
      </c>
      <c r="D24" t="s" s="7">
        <f>HYPERLINK("mailto:prigor@ics.uci.edu","prigor@ics.uci.edu, pfbaldi@ics.uci.edu,jianlinc@uci.edu")</f>
        <v>209</v>
      </c>
      <c r="E24" t="s" s="5">
        <v>26</v>
      </c>
      <c r="F24" t="s" s="5">
        <v>210</v>
      </c>
      <c r="G24" t="s" s="5">
        <v>211</v>
      </c>
      <c r="H24" t="s" s="5">
        <v>212</v>
      </c>
      <c r="I24" t="s" s="5">
        <v>213</v>
      </c>
      <c r="J24" s="8">
        <v>224</v>
      </c>
      <c r="K24" s="8">
        <f>LOG10(J24)</f>
        <v>2.350248018334163</v>
      </c>
      <c r="L24" s="8">
        <v>2.350248018334163</v>
      </c>
      <c r="M24" t="s" s="5">
        <v>214</v>
      </c>
      <c r="N24" t="s" s="9">
        <v>215</v>
      </c>
      <c r="O24" s="3"/>
    </row>
    <row r="25" ht="17" customHeight="1">
      <c r="A25" t="s" s="5">
        <v>216</v>
      </c>
      <c r="B25" t="s" s="5">
        <v>216</v>
      </c>
      <c r="C25" t="s" s="5">
        <v>217</v>
      </c>
      <c r="D25" t="s" s="7">
        <f>HYPERLINK("mailto:emidio@stanford.edu","emidio@stanford.edu")</f>
        <v>218</v>
      </c>
      <c r="E25" t="s" s="5">
        <v>101</v>
      </c>
      <c r="F25" t="s" s="5">
        <v>219</v>
      </c>
      <c r="G25" t="s" s="5">
        <v>220</v>
      </c>
      <c r="H25" t="s" s="5">
        <v>221</v>
      </c>
      <c r="I25" t="s" s="5">
        <v>222</v>
      </c>
      <c r="J25" s="8">
        <v>221</v>
      </c>
      <c r="K25" s="8">
        <f>LOG10(J25)</f>
        <v>2.344392273685111</v>
      </c>
      <c r="L25" s="8">
        <v>2.344392273685111</v>
      </c>
      <c r="M25" t="s" s="5">
        <v>223</v>
      </c>
      <c r="N25" t="s" s="5">
        <v>224</v>
      </c>
      <c r="O25" s="3"/>
    </row>
    <row r="26" ht="17" customHeight="1">
      <c r="A26" t="s" s="5">
        <v>225</v>
      </c>
      <c r="B26" t="s" s="5">
        <v>225</v>
      </c>
      <c r="C26" t="s" s="5">
        <v>226</v>
      </c>
      <c r="D26" t="s" s="7">
        <v>227</v>
      </c>
      <c r="E26" t="s" s="5">
        <v>16</v>
      </c>
      <c r="F26" t="s" s="5">
        <v>228</v>
      </c>
      <c r="G26" t="s" s="5">
        <v>229</v>
      </c>
      <c r="H26" t="s" s="5">
        <v>230</v>
      </c>
      <c r="I26" t="s" s="5">
        <v>231</v>
      </c>
      <c r="J26" s="8">
        <v>217</v>
      </c>
      <c r="K26" s="8">
        <f>LOG10(J26)</f>
        <v>2.33645973384853</v>
      </c>
      <c r="L26" s="8">
        <v>2.33645973384853</v>
      </c>
      <c r="M26" t="s" s="5">
        <v>232</v>
      </c>
      <c r="N26" t="s" s="5">
        <v>233</v>
      </c>
      <c r="O26" s="3"/>
    </row>
    <row r="27" ht="17" customHeight="1">
      <c r="A27" t="s" s="5">
        <v>234</v>
      </c>
      <c r="B27" t="s" s="5">
        <v>234</v>
      </c>
      <c r="C27" t="s" s="5">
        <v>235</v>
      </c>
      <c r="D27" t="s" s="7">
        <f>HYPERLINK("mailto:webparthi@yahoo.com","webparthi@yahoo.com")</f>
        <v>236</v>
      </c>
      <c r="E27" t="s" s="5">
        <v>26</v>
      </c>
      <c r="F27" t="s" s="5">
        <v>237</v>
      </c>
      <c r="G27" t="s" s="5">
        <v>238</v>
      </c>
      <c r="H27" t="s" s="5">
        <v>239</v>
      </c>
      <c r="I27" t="s" s="5">
        <v>240</v>
      </c>
      <c r="J27" s="8">
        <v>173</v>
      </c>
      <c r="K27" s="8">
        <f>LOG10(J27)</f>
        <v>2.238046103128795</v>
      </c>
      <c r="L27" s="8">
        <v>2.238046103128795</v>
      </c>
      <c r="M27" t="s" s="5">
        <v>241</v>
      </c>
      <c r="N27" t="s" s="9">
        <v>242</v>
      </c>
      <c r="O27" s="3"/>
    </row>
    <row r="28" ht="17" customHeight="1">
      <c r="A28" t="s" s="5">
        <v>243</v>
      </c>
      <c r="B28" t="s" s="5">
        <v>243</v>
      </c>
      <c r="C28" t="s" s="5">
        <v>244</v>
      </c>
      <c r="D28" t="s" s="7">
        <v>245</v>
      </c>
      <c r="E28" t="s" s="5">
        <v>16</v>
      </c>
      <c r="F28" t="s" s="5">
        <v>246</v>
      </c>
      <c r="G28" t="s" s="5">
        <v>247</v>
      </c>
      <c r="H28" t="s" s="5">
        <v>248</v>
      </c>
      <c r="I28" t="s" s="5">
        <v>249</v>
      </c>
      <c r="J28" s="8">
        <v>170</v>
      </c>
      <c r="K28" s="8">
        <f>LOG10(J28)</f>
        <v>2.230448921378274</v>
      </c>
      <c r="L28" s="8">
        <v>2.230448921378274</v>
      </c>
      <c r="M28" t="s" s="5">
        <v>250</v>
      </c>
      <c r="N28" t="s" s="9">
        <v>251</v>
      </c>
      <c r="O28" s="3"/>
    </row>
    <row r="29" ht="17" customHeight="1">
      <c r="A29" t="s" s="5">
        <v>252</v>
      </c>
      <c r="B29" t="s" s="5">
        <v>252</v>
      </c>
      <c r="C29" t="s" s="5">
        <v>253</v>
      </c>
      <c r="D29" t="s" s="7">
        <f>HYPERLINK("mailto:eris@unc.edu","eris@unc.edu, dokh@email.unc.edu")</f>
        <v>254</v>
      </c>
      <c r="E29" t="s" s="5">
        <v>101</v>
      </c>
      <c r="F29" t="s" s="5">
        <v>255</v>
      </c>
      <c r="G29" t="s" s="5">
        <v>256</v>
      </c>
      <c r="H29" t="s" s="5">
        <v>257</v>
      </c>
      <c r="I29" t="s" s="5">
        <v>258</v>
      </c>
      <c r="J29" s="8">
        <v>162</v>
      </c>
      <c r="K29" s="8">
        <f>LOG10(J29)</f>
        <v>2.209515014542631</v>
      </c>
      <c r="L29" s="8">
        <v>2.209515014542631</v>
      </c>
      <c r="M29" t="s" s="5">
        <v>259</v>
      </c>
      <c r="N29" t="s" s="9">
        <v>260</v>
      </c>
      <c r="O29" s="3"/>
    </row>
    <row r="30" ht="17" customHeight="1">
      <c r="A30" t="s" s="5">
        <v>261</v>
      </c>
      <c r="B30" t="s" s="5">
        <v>261</v>
      </c>
      <c r="C30" t="s" s="5">
        <v>262</v>
      </c>
      <c r="D30" t="s" s="7">
        <v>263</v>
      </c>
      <c r="E30" t="s" s="5">
        <v>72</v>
      </c>
      <c r="F30" t="s" s="5">
        <v>264</v>
      </c>
      <c r="G30" t="s" s="5">
        <v>265</v>
      </c>
      <c r="H30" t="s" s="5">
        <v>266</v>
      </c>
      <c r="I30" t="s" s="5">
        <v>267</v>
      </c>
      <c r="J30" s="8">
        <v>161</v>
      </c>
      <c r="K30" s="8">
        <f>LOG10(J30)</f>
        <v>2.20682587603185</v>
      </c>
      <c r="L30" s="8">
        <v>2.20682587603185</v>
      </c>
      <c r="M30" t="s" s="5">
        <v>106</v>
      </c>
      <c r="N30" t="s" s="9">
        <v>268</v>
      </c>
      <c r="O30" s="3"/>
    </row>
    <row r="31" ht="72.6" customHeight="1">
      <c r="A31" t="s" s="5">
        <v>269</v>
      </c>
      <c r="B31" t="s" s="5">
        <v>270</v>
      </c>
      <c r="C31" t="s" s="5">
        <v>271</v>
      </c>
      <c r="D31" t="s" s="7">
        <f>HYPERLINK("mailto:feedback@pantherdb.org","feedback@pantherdb.org")</f>
        <v>272</v>
      </c>
      <c r="E31" t="s" s="5">
        <v>16</v>
      </c>
      <c r="F31" t="s" s="10">
        <v>273</v>
      </c>
      <c r="G31" t="s" s="7">
        <f>HYPERLINK("http://www.pantherdb.org/tools/csnpScoreForm.jsp","http://www.pantherdb.org/tools/csnpScoreForm.jsp")</f>
        <v>274</v>
      </c>
      <c r="H31" t="s" s="5">
        <v>275</v>
      </c>
      <c r="I31" t="s" s="5">
        <v>276</v>
      </c>
      <c r="J31" s="8">
        <v>151</v>
      </c>
      <c r="K31" s="8">
        <f>LOG10(J31)</f>
        <v>2.178976947293169</v>
      </c>
      <c r="L31" s="8">
        <v>2.178976947293169</v>
      </c>
      <c r="M31" t="s" s="5">
        <v>277</v>
      </c>
      <c r="N31" t="s" s="9">
        <v>278</v>
      </c>
      <c r="O31" s="3"/>
    </row>
    <row r="32" ht="17" customHeight="1">
      <c r="A32" t="s" s="5">
        <v>279</v>
      </c>
      <c r="B32" t="s" s="5">
        <v>279</v>
      </c>
      <c r="C32" t="s" s="5">
        <v>280</v>
      </c>
      <c r="D32" t="s" s="7">
        <f>HYPERLINK("mailto:arend@stanford.edu","arend@stanford.edu")</f>
        <v>281</v>
      </c>
      <c r="E32" t="s" s="5">
        <v>26</v>
      </c>
      <c r="F32" t="s" s="5">
        <v>282</v>
      </c>
      <c r="G32" t="s" s="5">
        <v>283</v>
      </c>
      <c r="H32" t="s" s="5">
        <v>284</v>
      </c>
      <c r="I32" t="s" s="5">
        <v>285</v>
      </c>
      <c r="J32" s="8">
        <v>147</v>
      </c>
      <c r="K32" s="8">
        <f>LOG10(J32)</f>
        <v>2.167317334748176</v>
      </c>
      <c r="L32" s="8">
        <v>2.167317334748176</v>
      </c>
      <c r="M32" t="s" s="5">
        <v>286</v>
      </c>
      <c r="N32" t="s" s="9">
        <v>287</v>
      </c>
      <c r="O32" s="3"/>
    </row>
    <row r="33" ht="17" customHeight="1">
      <c r="A33" t="s" s="5">
        <v>288</v>
      </c>
      <c r="B33" t="s" s="5">
        <v>288</v>
      </c>
      <c r="C33" t="s" s="5">
        <v>289</v>
      </c>
      <c r="D33" t="s" s="7">
        <v>290</v>
      </c>
      <c r="E33" t="s" s="5">
        <v>72</v>
      </c>
      <c r="F33" t="s" s="5">
        <v>291</v>
      </c>
      <c r="G33" t="s" s="5">
        <v>292</v>
      </c>
      <c r="H33" t="s" s="5">
        <v>293</v>
      </c>
      <c r="I33" t="s" s="5">
        <v>294</v>
      </c>
      <c r="J33" s="8">
        <v>130</v>
      </c>
      <c r="K33" s="8">
        <f>LOG10(J33)</f>
        <v>2.113943352306837</v>
      </c>
      <c r="L33" s="8">
        <v>2.113943352306837</v>
      </c>
      <c r="M33" t="s" s="5">
        <v>295</v>
      </c>
      <c r="N33" t="s" s="9">
        <v>296</v>
      </c>
      <c r="O33" s="3"/>
    </row>
    <row r="34" ht="114.6" customHeight="1">
      <c r="A34" t="s" s="5">
        <v>297</v>
      </c>
      <c r="B34" t="s" s="5">
        <v>297</v>
      </c>
      <c r="C34" t="s" s="5">
        <v>298</v>
      </c>
      <c r="D34" t="s" s="7">
        <v>299</v>
      </c>
      <c r="E34" t="s" s="5">
        <v>16</v>
      </c>
      <c r="F34" t="s" s="10">
        <v>300</v>
      </c>
      <c r="G34" t="s" s="5">
        <v>301</v>
      </c>
      <c r="H34" t="s" s="5">
        <v>302</v>
      </c>
      <c r="I34" t="s" s="5">
        <v>303</v>
      </c>
      <c r="J34" s="8">
        <v>123</v>
      </c>
      <c r="K34" s="8">
        <f>LOG10(J34)</f>
        <v>2.089905111439398</v>
      </c>
      <c r="L34" s="8">
        <v>2.089905111439398</v>
      </c>
      <c r="M34" t="s" s="5">
        <v>304</v>
      </c>
      <c r="N34" t="s" s="9">
        <v>305</v>
      </c>
      <c r="O34" s="3"/>
    </row>
    <row r="35" ht="17" customHeight="1">
      <c r="A35" t="s" s="5">
        <v>306</v>
      </c>
      <c r="B35" t="s" s="5">
        <v>306</v>
      </c>
      <c r="C35" t="s" s="5">
        <v>307</v>
      </c>
      <c r="D35" t="s" s="7">
        <v>308</v>
      </c>
      <c r="E35" t="s" s="5">
        <v>72</v>
      </c>
      <c r="F35" t="s" s="5">
        <v>309</v>
      </c>
      <c r="G35" t="s" s="7">
        <f>HYPERLINK("http://egad.ucsd.edu/EGAD_manual/index.html","http://egad.ucsd.edu/EGAD_manual/index.html")</f>
        <v>310</v>
      </c>
      <c r="H35" t="s" s="5">
        <v>311</v>
      </c>
      <c r="I35" t="s" s="5">
        <v>312</v>
      </c>
      <c r="J35" s="8">
        <v>117</v>
      </c>
      <c r="K35" s="8">
        <f>LOG10(J35)</f>
        <v>2.068185861746162</v>
      </c>
      <c r="L35" s="8">
        <v>2.068185861746162</v>
      </c>
      <c r="M35" t="s" s="5">
        <v>313</v>
      </c>
      <c r="N35" t="s" s="9">
        <v>314</v>
      </c>
      <c r="O35" s="3"/>
    </row>
    <row r="36" ht="30.6" customHeight="1">
      <c r="A36" t="s" s="5">
        <v>315</v>
      </c>
      <c r="B36" t="s" s="5">
        <v>315</v>
      </c>
      <c r="C36" t="s" s="5">
        <v>316</v>
      </c>
      <c r="D36" t="s" s="7">
        <v>317</v>
      </c>
      <c r="E36" t="s" s="5">
        <v>101</v>
      </c>
      <c r="F36" t="s" s="5">
        <v>318</v>
      </c>
      <c r="G36" t="s" s="19">
        <v>319</v>
      </c>
      <c r="H36" t="s" s="5">
        <v>320</v>
      </c>
      <c r="I36" t="s" s="5">
        <v>321</v>
      </c>
      <c r="J36" s="8">
        <v>117</v>
      </c>
      <c r="K36" s="8">
        <f>LOG10(J36)</f>
        <v>2.068185861746162</v>
      </c>
      <c r="L36" s="8">
        <v>2.068185861746162</v>
      </c>
      <c r="M36" t="s" s="5">
        <v>322</v>
      </c>
      <c r="N36" t="s" s="9">
        <v>323</v>
      </c>
      <c r="O36" s="3"/>
    </row>
    <row r="37" ht="17" customHeight="1">
      <c r="A37" t="s" s="5">
        <v>324</v>
      </c>
      <c r="B37" t="s" s="5">
        <v>325</v>
      </c>
      <c r="C37" t="s" s="5">
        <v>326</v>
      </c>
      <c r="D37" t="s" s="7">
        <v>327</v>
      </c>
      <c r="E37" t="s" s="5">
        <v>26</v>
      </c>
      <c r="F37" t="s" s="5">
        <v>328</v>
      </c>
      <c r="G37" t="s" s="5">
        <v>329</v>
      </c>
      <c r="H37" t="s" s="5">
        <v>330</v>
      </c>
      <c r="I37" t="s" s="5">
        <v>331</v>
      </c>
      <c r="J37" s="8">
        <v>115</v>
      </c>
      <c r="K37" s="8">
        <f>LOG10(J37)</f>
        <v>2.060697840353612</v>
      </c>
      <c r="L37" s="8">
        <v>2.060697840353612</v>
      </c>
      <c r="M37" t="s" s="5">
        <v>332</v>
      </c>
      <c r="N37" t="s" s="9">
        <v>333</v>
      </c>
      <c r="O37" s="3"/>
    </row>
    <row r="38" ht="17" customHeight="1">
      <c r="A38" t="s" s="5">
        <v>334</v>
      </c>
      <c r="B38" t="s" s="5">
        <v>334</v>
      </c>
      <c r="C38" t="s" s="5">
        <v>335</v>
      </c>
      <c r="D38" t="s" s="7">
        <f>HYPERLINK("mailto:chad@hufflab.org","chad@hufflab.org")</f>
        <v>336</v>
      </c>
      <c r="E38" t="s" s="5">
        <v>337</v>
      </c>
      <c r="F38" t="s" s="5">
        <v>338</v>
      </c>
      <c r="G38" t="s" s="7">
        <f>HYPERLINK("http://www.hufflab.org/software/vaast/","http://www.hufflab.org/software/vaast/")</f>
        <v>339</v>
      </c>
      <c r="H38" t="s" s="5">
        <v>340</v>
      </c>
      <c r="I38" t="s" s="5">
        <v>341</v>
      </c>
      <c r="J38" s="8">
        <v>99</v>
      </c>
      <c r="K38" s="8">
        <f>LOG10(J38)</f>
        <v>1.99563519459755</v>
      </c>
      <c r="L38" s="8">
        <v>1.99563519459755</v>
      </c>
      <c r="M38" t="s" s="5">
        <v>342</v>
      </c>
      <c r="N38" t="s" s="5">
        <v>343</v>
      </c>
      <c r="O38" s="3"/>
    </row>
    <row r="39" ht="17" customHeight="1">
      <c r="A39" t="s" s="5">
        <v>344</v>
      </c>
      <c r="B39" t="s" s="5">
        <v>345</v>
      </c>
      <c r="C39" t="s" s="5">
        <v>346</v>
      </c>
      <c r="D39" t="s" s="7">
        <f>HYPERLINK("mailto:punta@cubic.bioc.columbia.edu","punta@cubic.bioc.columbia.edu")</f>
        <v>347</v>
      </c>
      <c r="E39" t="s" s="5">
        <v>101</v>
      </c>
      <c r="F39" t="s" s="5">
        <v>348</v>
      </c>
      <c r="G39" t="s" s="5">
        <v>349</v>
      </c>
      <c r="H39" t="s" s="5">
        <v>350</v>
      </c>
      <c r="I39" t="s" s="5">
        <v>351</v>
      </c>
      <c r="J39" s="8">
        <v>94</v>
      </c>
      <c r="K39" s="8">
        <f>LOG10(J39)</f>
        <v>1.973127853599699</v>
      </c>
      <c r="L39" s="8">
        <v>1.973127853599699</v>
      </c>
      <c r="M39" t="s" s="5">
        <v>352</v>
      </c>
      <c r="N39" t="s" s="7">
        <v>353</v>
      </c>
      <c r="O39" s="3"/>
    </row>
    <row r="40" ht="17" customHeight="1">
      <c r="A40" t="s" s="5">
        <v>354</v>
      </c>
      <c r="B40" t="s" s="5">
        <v>354</v>
      </c>
      <c r="C40" t="s" s="5">
        <v>355</v>
      </c>
      <c r="D40" t="s" s="7">
        <f>HYPERLINK("mailto:kaminker@gene.com","kaminker@gene.com")</f>
        <v>356</v>
      </c>
      <c r="E40" t="s" s="5">
        <v>337</v>
      </c>
      <c r="F40" t="s" s="5">
        <v>357</v>
      </c>
      <c r="G40" t="s" s="5">
        <v>358</v>
      </c>
      <c r="H40" t="s" s="5">
        <v>359</v>
      </c>
      <c r="I40" t="s" s="5">
        <v>360</v>
      </c>
      <c r="J40" s="8">
        <v>90</v>
      </c>
      <c r="K40" s="8">
        <f>LOG10(J40)</f>
        <v>1.954242509439325</v>
      </c>
      <c r="L40" s="8">
        <v>1.954242509439325</v>
      </c>
      <c r="M40" t="s" s="5">
        <v>361</v>
      </c>
      <c r="N40" t="s" s="9">
        <v>362</v>
      </c>
      <c r="O40" s="3"/>
    </row>
    <row r="41" ht="17" customHeight="1">
      <c r="A41" t="s" s="5">
        <v>363</v>
      </c>
      <c r="B41" t="s" s="5">
        <v>363</v>
      </c>
      <c r="C41" t="s" s="5">
        <v>364</v>
      </c>
      <c r="D41" t="s" s="7">
        <v>365</v>
      </c>
      <c r="E41" t="s" s="5">
        <v>366</v>
      </c>
      <c r="F41" t="s" s="5">
        <v>367</v>
      </c>
      <c r="G41" t="s" s="5">
        <v>368</v>
      </c>
      <c r="H41" t="s" s="5">
        <v>369</v>
      </c>
      <c r="I41" t="s" s="5">
        <v>370</v>
      </c>
      <c r="J41" s="8">
        <v>90</v>
      </c>
      <c r="K41" s="8">
        <f>LOG10(J41)</f>
        <v>1.954242509439325</v>
      </c>
      <c r="L41" s="8">
        <v>1.954242509439325</v>
      </c>
      <c r="M41" t="s" s="5">
        <v>371</v>
      </c>
      <c r="N41" t="s" s="9">
        <v>372</v>
      </c>
      <c r="O41" s="3"/>
    </row>
    <row r="42" ht="17" customHeight="1">
      <c r="A42" t="s" s="5">
        <v>373</v>
      </c>
      <c r="B42" t="s" s="5">
        <v>373</v>
      </c>
      <c r="C42" t="s" s="5">
        <v>374</v>
      </c>
      <c r="D42" t="s" s="7">
        <v>375</v>
      </c>
      <c r="E42" t="s" s="5">
        <v>72</v>
      </c>
      <c r="F42" t="s" s="5">
        <v>376</v>
      </c>
      <c r="G42" t="s" s="5">
        <v>377</v>
      </c>
      <c r="H42" t="s" s="5">
        <v>378</v>
      </c>
      <c r="I42" t="s" s="5">
        <v>379</v>
      </c>
      <c r="J42" s="8">
        <v>87</v>
      </c>
      <c r="K42" s="8">
        <f>LOG10(J42)</f>
        <v>1.939519252618618</v>
      </c>
      <c r="L42" s="8">
        <v>1.939519252618618</v>
      </c>
      <c r="M42" t="s" s="5">
        <v>380</v>
      </c>
      <c r="N42" t="s" s="5">
        <v>375</v>
      </c>
      <c r="O42" s="3"/>
    </row>
    <row r="43" ht="17" customHeight="1">
      <c r="A43" t="s" s="5">
        <v>381</v>
      </c>
      <c r="B43" t="s" s="5">
        <v>381</v>
      </c>
      <c r="C43" t="s" s="5">
        <v>382</v>
      </c>
      <c r="D43" t="s" s="7">
        <v>383</v>
      </c>
      <c r="E43" t="s" s="5">
        <v>72</v>
      </c>
      <c r="F43" t="s" s="5">
        <v>384</v>
      </c>
      <c r="G43" t="s" s="5">
        <v>385</v>
      </c>
      <c r="H43" t="s" s="5">
        <v>386</v>
      </c>
      <c r="I43" t="s" s="5">
        <v>387</v>
      </c>
      <c r="J43" s="8">
        <v>84</v>
      </c>
      <c r="K43" s="8">
        <f>LOG10(J43)</f>
        <v>1.924279286061882</v>
      </c>
      <c r="L43" s="8">
        <v>1.924279286061882</v>
      </c>
      <c r="M43" t="s" s="5">
        <v>388</v>
      </c>
      <c r="N43" t="s" s="9">
        <v>389</v>
      </c>
      <c r="O43" s="3"/>
    </row>
    <row r="44" ht="30.6" customHeight="1">
      <c r="A44" t="s" s="5">
        <v>390</v>
      </c>
      <c r="B44" t="s" s="5">
        <v>390</v>
      </c>
      <c r="C44" t="s" s="5">
        <v>391</v>
      </c>
      <c r="D44" t="s" s="7">
        <v>392</v>
      </c>
      <c r="E44" t="s" s="5">
        <v>26</v>
      </c>
      <c r="F44" t="s" s="5">
        <v>393</v>
      </c>
      <c r="G44" t="s" s="10">
        <v>394</v>
      </c>
      <c r="H44" t="s" s="5">
        <v>395</v>
      </c>
      <c r="I44" t="s" s="5">
        <v>396</v>
      </c>
      <c r="J44" s="8">
        <v>83</v>
      </c>
      <c r="K44" s="8">
        <f>LOG10(J44)</f>
        <v>1.919078092376074</v>
      </c>
      <c r="L44" s="8">
        <v>1.919078092376074</v>
      </c>
      <c r="M44" t="s" s="5">
        <v>397</v>
      </c>
      <c r="N44" t="s" s="9">
        <v>398</v>
      </c>
      <c r="O44" s="3"/>
    </row>
    <row r="45" ht="17" customHeight="1">
      <c r="A45" t="s" s="5">
        <v>399</v>
      </c>
      <c r="B45" t="s" s="5">
        <v>399</v>
      </c>
      <c r="C45" t="s" s="5">
        <v>400</v>
      </c>
      <c r="D45" t="s" s="7">
        <v>401</v>
      </c>
      <c r="E45" t="s" s="5">
        <v>72</v>
      </c>
      <c r="F45" t="s" s="5">
        <v>402</v>
      </c>
      <c r="G45" t="s" s="7">
        <v>403</v>
      </c>
      <c r="H45" t="s" s="5">
        <v>404</v>
      </c>
      <c r="I45" t="s" s="5">
        <v>405</v>
      </c>
      <c r="J45" s="8">
        <v>81</v>
      </c>
      <c r="K45" s="8">
        <f>LOG10(J45)</f>
        <v>1.90848501887865</v>
      </c>
      <c r="L45" s="8">
        <v>1.90848501887865</v>
      </c>
      <c r="M45" t="s" s="5">
        <v>406</v>
      </c>
      <c r="N45" t="s" s="9">
        <v>407</v>
      </c>
      <c r="O45" s="3"/>
    </row>
    <row r="46" ht="44.6" customHeight="1">
      <c r="A46" t="s" s="5">
        <v>408</v>
      </c>
      <c r="B46" t="s" s="5">
        <v>408</v>
      </c>
      <c r="C46" t="s" s="5">
        <v>409</v>
      </c>
      <c r="D46" t="s" s="7">
        <v>410</v>
      </c>
      <c r="E46" t="s" s="5">
        <v>26</v>
      </c>
      <c r="F46" t="s" s="10">
        <v>411</v>
      </c>
      <c r="G46" t="s" s="5">
        <v>412</v>
      </c>
      <c r="H46" t="s" s="5">
        <v>413</v>
      </c>
      <c r="I46" t="s" s="5">
        <v>414</v>
      </c>
      <c r="J46" s="8">
        <v>81</v>
      </c>
      <c r="K46" s="8">
        <f>LOG10(J46)</f>
        <v>1.90848501887865</v>
      </c>
      <c r="L46" s="8">
        <v>1.90848501887865</v>
      </c>
      <c r="M46" t="s" s="5">
        <v>415</v>
      </c>
      <c r="N46" t="s" s="9">
        <v>416</v>
      </c>
      <c r="O46" s="3"/>
    </row>
    <row r="47" ht="17" customHeight="1">
      <c r="A47" t="s" s="5">
        <v>417</v>
      </c>
      <c r="B47" t="s" s="5">
        <v>417</v>
      </c>
      <c r="C47" t="s" s="5">
        <v>418</v>
      </c>
      <c r="D47" t="s" s="7">
        <v>401</v>
      </c>
      <c r="E47" t="s" s="5">
        <v>72</v>
      </c>
      <c r="F47" t="s" s="5">
        <v>419</v>
      </c>
      <c r="G47" t="s" s="7">
        <v>420</v>
      </c>
      <c r="H47" t="s" s="5">
        <v>421</v>
      </c>
      <c r="I47" t="s" s="5">
        <v>422</v>
      </c>
      <c r="J47" s="8">
        <v>73</v>
      </c>
      <c r="K47" s="8">
        <f>LOG10(J47)</f>
        <v>1.863322860120456</v>
      </c>
      <c r="L47" s="8">
        <v>1.863322860120456</v>
      </c>
      <c r="M47" t="s" s="5">
        <v>423</v>
      </c>
      <c r="N47" t="s" s="9">
        <v>424</v>
      </c>
      <c r="O47" s="3"/>
    </row>
    <row r="48" ht="30.6" customHeight="1">
      <c r="A48" t="s" s="5">
        <v>425</v>
      </c>
      <c r="B48" t="s" s="5">
        <v>425</v>
      </c>
      <c r="C48" t="s" s="5">
        <v>426</v>
      </c>
      <c r="D48" t="s" s="7">
        <v>427</v>
      </c>
      <c r="E48" t="s" s="5">
        <v>428</v>
      </c>
      <c r="F48" t="s" s="10">
        <v>429</v>
      </c>
      <c r="G48" t="s" s="5">
        <v>430</v>
      </c>
      <c r="H48" t="s" s="5">
        <v>431</v>
      </c>
      <c r="I48" t="s" s="5">
        <v>432</v>
      </c>
      <c r="J48" s="8">
        <v>73</v>
      </c>
      <c r="K48" s="8">
        <v>1.690196080030</v>
      </c>
      <c r="L48" s="8">
        <v>1.690196080030</v>
      </c>
      <c r="M48" t="s" s="5">
        <v>433</v>
      </c>
      <c r="N48" t="s" s="5">
        <v>434</v>
      </c>
      <c r="O48" s="3"/>
    </row>
    <row r="49" ht="17" customHeight="1">
      <c r="A49" t="s" s="5">
        <v>435</v>
      </c>
      <c r="B49" t="s" s="5">
        <v>435</v>
      </c>
      <c r="C49" t="s" s="5">
        <v>436</v>
      </c>
      <c r="D49" t="s" s="7">
        <v>437</v>
      </c>
      <c r="E49" t="s" s="5">
        <v>16</v>
      </c>
      <c r="F49" t="s" s="5">
        <v>438</v>
      </c>
      <c r="G49" t="s" s="5">
        <v>439</v>
      </c>
      <c r="H49" t="s" s="5">
        <v>440</v>
      </c>
      <c r="I49" t="s" s="5">
        <v>441</v>
      </c>
      <c r="J49" s="8">
        <v>65</v>
      </c>
      <c r="K49" s="8">
        <f>LOG10(J49)</f>
        <v>1.812913356642855</v>
      </c>
      <c r="L49" s="8">
        <v>1.812913356642855</v>
      </c>
      <c r="M49" t="s" s="5">
        <v>442</v>
      </c>
      <c r="N49" t="s" s="9">
        <v>443</v>
      </c>
      <c r="O49" s="3"/>
    </row>
    <row r="50" ht="30.6" customHeight="1">
      <c r="A50" t="s" s="5">
        <v>444</v>
      </c>
      <c r="B50" t="s" s="5">
        <v>445</v>
      </c>
      <c r="C50" t="s" s="5">
        <v>446</v>
      </c>
      <c r="D50" t="s" s="19">
        <v>447</v>
      </c>
      <c r="E50" t="s" s="5">
        <v>16</v>
      </c>
      <c r="F50" t="s" s="5">
        <v>448</v>
      </c>
      <c r="G50" t="s" s="5">
        <v>449</v>
      </c>
      <c r="H50" t="s" s="5">
        <v>450</v>
      </c>
      <c r="I50" t="s" s="5">
        <v>451</v>
      </c>
      <c r="J50" s="8">
        <v>57</v>
      </c>
      <c r="K50" s="8">
        <f>LOG10(J50)</f>
        <v>1.755874855672491</v>
      </c>
      <c r="L50" s="8">
        <v>1.755874855672491</v>
      </c>
      <c r="M50" t="s" s="5">
        <v>452</v>
      </c>
      <c r="N50" t="s" s="9">
        <v>453</v>
      </c>
      <c r="O50" s="3"/>
    </row>
    <row r="51" ht="17" customHeight="1">
      <c r="A51" t="s" s="5">
        <v>454</v>
      </c>
      <c r="B51" t="s" s="5">
        <v>454</v>
      </c>
      <c r="C51" t="s" s="5">
        <v>455</v>
      </c>
      <c r="D51" t="s" s="7">
        <v>456</v>
      </c>
      <c r="E51" t="s" s="5">
        <v>26</v>
      </c>
      <c r="F51" t="s" s="5">
        <v>457</v>
      </c>
      <c r="G51" t="s" s="5">
        <v>458</v>
      </c>
      <c r="H51" t="s" s="5">
        <v>459</v>
      </c>
      <c r="I51" t="s" s="5">
        <v>460</v>
      </c>
      <c r="J51" s="8">
        <v>53</v>
      </c>
      <c r="K51" s="8">
        <f>LOG10(J51)</f>
        <v>1.724275869600789</v>
      </c>
      <c r="L51" s="8">
        <v>1.724275869600789</v>
      </c>
      <c r="M51" t="s" s="5">
        <v>461</v>
      </c>
      <c r="N51" t="s" s="9">
        <v>462</v>
      </c>
      <c r="O51" s="3"/>
    </row>
    <row r="52" ht="30.6" customHeight="1">
      <c r="A52" t="s" s="5">
        <v>463</v>
      </c>
      <c r="B52" t="s" s="5">
        <v>464</v>
      </c>
      <c r="C52" t="s" s="5">
        <v>465</v>
      </c>
      <c r="D52" t="s" s="7">
        <f>HYPERLINK("mailto:dabaker@uw.edu","dabaker@uw.edu")</f>
        <v>466</v>
      </c>
      <c r="E52" t="s" s="5">
        <v>72</v>
      </c>
      <c r="F52" t="s" s="10">
        <v>467</v>
      </c>
      <c r="G52" t="s" s="10">
        <v>468</v>
      </c>
      <c r="H52" t="s" s="5">
        <v>469</v>
      </c>
      <c r="I52" t="s" s="5">
        <v>470</v>
      </c>
      <c r="J52" s="8">
        <v>49</v>
      </c>
      <c r="K52" s="8">
        <f>LOG10(J52)</f>
        <v>1.690196080028514</v>
      </c>
      <c r="L52" s="8">
        <v>1.690196080028514</v>
      </c>
      <c r="M52" t="s" s="5">
        <v>471</v>
      </c>
      <c r="N52" t="s" s="5">
        <v>472</v>
      </c>
      <c r="O52" s="3"/>
    </row>
    <row r="53" ht="17" customHeight="1">
      <c r="A53" t="s" s="5">
        <v>473</v>
      </c>
      <c r="B53" t="s" s="5">
        <v>473</v>
      </c>
      <c r="C53" t="s" s="5">
        <v>474</v>
      </c>
      <c r="D53" t="s" s="7">
        <f>HYPERLINK("mailto:elnitski@mail.nih.gov","elnitski@mail.nih.gov")</f>
        <v>475</v>
      </c>
      <c r="E53" t="s" s="5">
        <v>91</v>
      </c>
      <c r="F53" t="s" s="5">
        <v>476</v>
      </c>
      <c r="G53" t="s" s="5">
        <v>477</v>
      </c>
      <c r="H53" t="s" s="5">
        <v>478</v>
      </c>
      <c r="I53" t="s" s="5">
        <v>479</v>
      </c>
      <c r="J53" s="8">
        <v>48</v>
      </c>
      <c r="K53" s="8">
        <f>LOG10(J53)</f>
        <v>1.681241237375587</v>
      </c>
      <c r="L53" s="8">
        <v>1.681241237375587</v>
      </c>
      <c r="M53" t="s" s="5">
        <v>480</v>
      </c>
      <c r="N53" t="s" s="9">
        <v>481</v>
      </c>
      <c r="O53" s="3"/>
    </row>
    <row r="54" ht="17" customHeight="1">
      <c r="A54" t="s" s="5">
        <v>482</v>
      </c>
      <c r="B54" t="s" s="5">
        <v>482</v>
      </c>
      <c r="C54" t="s" s="5">
        <v>483</v>
      </c>
      <c r="D54" t="s" s="7">
        <f>HYPERLINK("mailto:pi2pe.fsu@gmail.com","pi2pe.fsu@gmail.com")</f>
        <v>484</v>
      </c>
      <c r="E54" t="s" s="5">
        <v>16</v>
      </c>
      <c r="F54" t="s" s="5">
        <v>485</v>
      </c>
      <c r="G54" t="s" s="5">
        <v>486</v>
      </c>
      <c r="H54" t="s" s="5">
        <v>487</v>
      </c>
      <c r="I54" t="s" s="5">
        <v>488</v>
      </c>
      <c r="J54" s="8">
        <v>47</v>
      </c>
      <c r="K54" s="8">
        <f>LOG10(J54)</f>
        <v>1.672097857935718</v>
      </c>
      <c r="L54" s="8">
        <v>1.672097857935718</v>
      </c>
      <c r="M54" t="s" s="5">
        <v>489</v>
      </c>
      <c r="N54" t="s" s="9">
        <v>490</v>
      </c>
      <c r="O54" s="3"/>
    </row>
    <row r="55" ht="17" customHeight="1">
      <c r="A55" t="s" s="5">
        <v>491</v>
      </c>
      <c r="B55" t="s" s="5">
        <v>491</v>
      </c>
      <c r="C55" t="s" s="5">
        <v>492</v>
      </c>
      <c r="D55" t="s" s="7">
        <v>493</v>
      </c>
      <c r="E55" t="s" s="5">
        <v>101</v>
      </c>
      <c r="F55" t="s" s="5">
        <v>494</v>
      </c>
      <c r="G55" t="s" s="5">
        <v>495</v>
      </c>
      <c r="H55" t="s" s="5">
        <v>496</v>
      </c>
      <c r="I55" t="s" s="5">
        <v>497</v>
      </c>
      <c r="J55" s="8">
        <v>40</v>
      </c>
      <c r="K55" s="8">
        <f>LOG10(J55)</f>
        <v>1.602059991327962</v>
      </c>
      <c r="L55" s="8">
        <v>1.602059991327962</v>
      </c>
      <c r="M55" t="s" s="5">
        <v>498</v>
      </c>
      <c r="N55" t="s" s="9">
        <v>499</v>
      </c>
      <c r="O55" s="3"/>
    </row>
    <row r="56" ht="17" customHeight="1">
      <c r="A56" t="s" s="5">
        <v>500</v>
      </c>
      <c r="B56" t="s" s="5">
        <v>500</v>
      </c>
      <c r="C56" t="s" s="5">
        <v>501</v>
      </c>
      <c r="D56" t="s" s="7">
        <v>502</v>
      </c>
      <c r="E56" t="s" s="5">
        <v>26</v>
      </c>
      <c r="F56" t="s" s="5">
        <v>503</v>
      </c>
      <c r="G56" t="s" s="5">
        <v>504</v>
      </c>
      <c r="H56" t="s" s="5">
        <v>505</v>
      </c>
      <c r="I56" t="s" s="5">
        <v>506</v>
      </c>
      <c r="J56" s="8">
        <v>38</v>
      </c>
      <c r="K56" s="8">
        <f>LOG10(J56)</f>
        <v>1.57978359661681</v>
      </c>
      <c r="L56" s="8">
        <v>1.57978359661681</v>
      </c>
      <c r="M56" t="s" s="5">
        <v>507</v>
      </c>
      <c r="N56" t="s" s="9">
        <v>508</v>
      </c>
      <c r="O56" s="3"/>
    </row>
    <row r="57" ht="17" customHeight="1">
      <c r="A57" t="s" s="5">
        <v>509</v>
      </c>
      <c r="B57" t="s" s="5">
        <v>509</v>
      </c>
      <c r="C57" t="s" s="5">
        <v>510</v>
      </c>
      <c r="D57" t="s" s="7">
        <v>511</v>
      </c>
      <c r="E57" t="s" s="5">
        <v>101</v>
      </c>
      <c r="F57" t="s" s="5">
        <v>512</v>
      </c>
      <c r="G57" t="s" s="5">
        <v>513</v>
      </c>
      <c r="H57" t="s" s="5">
        <v>514</v>
      </c>
      <c r="I57" t="s" s="5">
        <v>515</v>
      </c>
      <c r="J57" s="8">
        <v>38</v>
      </c>
      <c r="K57" s="8">
        <f>LOG10(J57)</f>
        <v>1.57978359661681</v>
      </c>
      <c r="L57" s="8">
        <v>1.57978359661681</v>
      </c>
      <c r="M57" t="s" s="5">
        <v>322</v>
      </c>
      <c r="N57" t="s" s="9">
        <v>323</v>
      </c>
      <c r="O57" s="3"/>
    </row>
    <row r="58" ht="17" customHeight="1">
      <c r="A58" t="s" s="5">
        <v>516</v>
      </c>
      <c r="B58" t="s" s="5">
        <v>516</v>
      </c>
      <c r="C58" t="s" s="5">
        <v>517</v>
      </c>
      <c r="D58" t="s" s="7">
        <v>518</v>
      </c>
      <c r="E58" t="s" s="5">
        <v>16</v>
      </c>
      <c r="F58" t="s" s="5">
        <v>519</v>
      </c>
      <c r="G58" t="s" s="5">
        <v>520</v>
      </c>
      <c r="H58" t="s" s="5">
        <v>521</v>
      </c>
      <c r="I58" t="s" s="5">
        <v>522</v>
      </c>
      <c r="J58" s="8">
        <v>37</v>
      </c>
      <c r="K58" s="8">
        <f>LOG10(J58)</f>
        <v>1.568201724066995</v>
      </c>
      <c r="L58" s="8">
        <v>1.568201724066995</v>
      </c>
      <c r="M58" t="s" s="5">
        <v>523</v>
      </c>
      <c r="N58" t="s" s="9">
        <v>524</v>
      </c>
      <c r="O58" s="3"/>
    </row>
    <row r="59" ht="17" customHeight="1">
      <c r="A59" t="s" s="5">
        <v>525</v>
      </c>
      <c r="B59" t="s" s="5">
        <v>526</v>
      </c>
      <c r="C59" t="s" s="5">
        <v>527</v>
      </c>
      <c r="D59" t="s" s="7">
        <f>HYPERLINK("mailto:sapred@mail.cbi.pku.edu.cn","sapred@mail.cbi.pku.edu.cn")</f>
        <v>528</v>
      </c>
      <c r="E59" t="s" s="5">
        <v>26</v>
      </c>
      <c r="F59" t="s" s="5">
        <v>529</v>
      </c>
      <c r="G59" t="s" s="5">
        <v>530</v>
      </c>
      <c r="H59" t="s" s="5">
        <v>531</v>
      </c>
      <c r="I59" t="s" s="5">
        <v>532</v>
      </c>
      <c r="J59" s="8">
        <v>37</v>
      </c>
      <c r="K59" s="8">
        <f>LOG10(J59)</f>
        <v>1.568201724066995</v>
      </c>
      <c r="L59" s="8">
        <v>1.568201724066995</v>
      </c>
      <c r="M59" t="s" s="5">
        <v>533</v>
      </c>
      <c r="N59" t="s" s="9">
        <v>534</v>
      </c>
      <c r="O59" s="3"/>
    </row>
    <row r="60" ht="17" customHeight="1">
      <c r="A60" t="s" s="5">
        <v>535</v>
      </c>
      <c r="B60" t="s" s="5">
        <v>535</v>
      </c>
      <c r="C60" t="s" s="5">
        <v>536</v>
      </c>
      <c r="D60" s="6">
        <f>HYPERLINK("mailto:kimon.frousios@%20kcl.ac.uk","kimon.frousios@ kcl.ac.uk")</f>
      </c>
      <c r="E60" t="s" s="5">
        <v>26</v>
      </c>
      <c r="F60" t="s" s="5">
        <v>537</v>
      </c>
      <c r="G60" t="s" s="5">
        <v>538</v>
      </c>
      <c r="H60" t="s" s="5">
        <v>539</v>
      </c>
      <c r="I60" t="s" s="5">
        <v>540</v>
      </c>
      <c r="J60" s="8">
        <v>36</v>
      </c>
      <c r="K60" s="8">
        <f>LOG10(J60)</f>
        <v>1.556302500767287</v>
      </c>
      <c r="L60" s="8">
        <v>1.556302500767287</v>
      </c>
      <c r="M60" t="s" s="5">
        <v>541</v>
      </c>
      <c r="N60" t="s" s="5">
        <v>542</v>
      </c>
      <c r="O60" s="3"/>
    </row>
    <row r="61" ht="30.6" customHeight="1">
      <c r="A61" t="s" s="5">
        <v>543</v>
      </c>
      <c r="B61" t="s" s="5">
        <v>544</v>
      </c>
      <c r="C61" t="s" s="5">
        <v>545</v>
      </c>
      <c r="D61" t="s" s="19">
        <v>546</v>
      </c>
      <c r="E61" t="s" s="5">
        <v>72</v>
      </c>
      <c r="F61" t="s" s="5">
        <v>547</v>
      </c>
      <c r="G61" t="s" s="5">
        <v>548</v>
      </c>
      <c r="H61" t="s" s="5">
        <v>549</v>
      </c>
      <c r="I61" t="s" s="5">
        <v>550</v>
      </c>
      <c r="J61" s="8">
        <v>34</v>
      </c>
      <c r="K61" s="8">
        <f>LOG10(J61)</f>
        <v>1.531478917042255</v>
      </c>
      <c r="L61" s="8">
        <v>1.531478917042255</v>
      </c>
      <c r="M61" t="s" s="5">
        <v>551</v>
      </c>
      <c r="N61" t="s" s="5">
        <v>552</v>
      </c>
      <c r="O61" s="3"/>
    </row>
    <row r="62" ht="17" customHeight="1">
      <c r="A62" t="s" s="5">
        <v>553</v>
      </c>
      <c r="B62" t="s" s="5">
        <v>553</v>
      </c>
      <c r="C62" t="s" s="5">
        <v>554</v>
      </c>
      <c r="D62" t="s" s="7">
        <v>555</v>
      </c>
      <c r="E62" t="s" s="5">
        <v>26</v>
      </c>
      <c r="F62" t="s" s="5">
        <v>556</v>
      </c>
      <c r="G62" t="s" s="5">
        <v>557</v>
      </c>
      <c r="H62" t="s" s="5">
        <v>558</v>
      </c>
      <c r="I62" t="s" s="5">
        <v>559</v>
      </c>
      <c r="J62" s="8">
        <v>34</v>
      </c>
      <c r="K62" s="8">
        <f>LOG10(J62)</f>
        <v>1.531478917042255</v>
      </c>
      <c r="L62" s="8">
        <v>1.531478917042255</v>
      </c>
      <c r="M62" t="s" s="5">
        <v>507</v>
      </c>
      <c r="N62" t="s" s="9">
        <v>508</v>
      </c>
      <c r="O62" s="3"/>
    </row>
    <row r="63" ht="17" customHeight="1">
      <c r="A63" t="s" s="5">
        <v>560</v>
      </c>
      <c r="B63" t="s" s="5">
        <v>560</v>
      </c>
      <c r="C63" t="s" s="5">
        <v>561</v>
      </c>
      <c r="D63" t="s" s="7">
        <v>562</v>
      </c>
      <c r="E63" t="s" s="5">
        <v>337</v>
      </c>
      <c r="F63" t="s" s="5">
        <v>563</v>
      </c>
      <c r="G63" t="s" s="5">
        <v>564</v>
      </c>
      <c r="H63" t="s" s="5">
        <v>565</v>
      </c>
      <c r="I63" t="s" s="5">
        <v>566</v>
      </c>
      <c r="J63" s="8">
        <v>32</v>
      </c>
      <c r="K63" s="8">
        <f>LOG10(J63)</f>
        <v>1.505149978319906</v>
      </c>
      <c r="L63" s="8">
        <v>1.505149978319906</v>
      </c>
      <c r="M63" t="s" s="5">
        <v>567</v>
      </c>
      <c r="N63" t="s" s="9">
        <v>568</v>
      </c>
      <c r="O63" s="3"/>
    </row>
    <row r="64" ht="17" customHeight="1">
      <c r="A64" t="s" s="5">
        <v>569</v>
      </c>
      <c r="B64" t="s" s="5">
        <v>569</v>
      </c>
      <c r="C64" t="s" s="5">
        <v>570</v>
      </c>
      <c r="D64" t="s" s="7">
        <v>571</v>
      </c>
      <c r="E64" t="s" s="5">
        <v>26</v>
      </c>
      <c r="F64" t="s" s="5">
        <v>572</v>
      </c>
      <c r="G64" t="s" s="5">
        <v>573</v>
      </c>
      <c r="H64" t="s" s="5">
        <v>574</v>
      </c>
      <c r="I64" t="s" s="5">
        <v>575</v>
      </c>
      <c r="J64" s="8">
        <v>31</v>
      </c>
      <c r="K64" s="8">
        <f>LOG10(J64)</f>
        <v>1.491361693834273</v>
      </c>
      <c r="L64" s="8">
        <v>1.491361693834273</v>
      </c>
      <c r="M64" t="s" s="5">
        <v>576</v>
      </c>
      <c r="N64" t="s" s="9">
        <v>577</v>
      </c>
      <c r="O64" s="3"/>
    </row>
    <row r="65" ht="58.6" customHeight="1">
      <c r="A65" t="s" s="5">
        <v>578</v>
      </c>
      <c r="B65" t="s" s="5">
        <v>579</v>
      </c>
      <c r="C65" t="s" s="5">
        <v>580</v>
      </c>
      <c r="D65" t="s" s="7">
        <v>581</v>
      </c>
      <c r="E65" t="s" s="5">
        <v>91</v>
      </c>
      <c r="F65" t="s" s="10">
        <v>582</v>
      </c>
      <c r="G65" t="s" s="5">
        <v>583</v>
      </c>
      <c r="H65" t="s" s="5">
        <v>584</v>
      </c>
      <c r="I65" t="s" s="5">
        <v>585</v>
      </c>
      <c r="J65" s="8">
        <v>29</v>
      </c>
      <c r="K65" s="8">
        <f>LOG10(J65)</f>
        <v>1.462397997898956</v>
      </c>
      <c r="L65" s="8">
        <v>1.462397997898956</v>
      </c>
      <c r="M65" t="s" s="5">
        <v>586</v>
      </c>
      <c r="N65" t="s" s="9">
        <v>587</v>
      </c>
      <c r="O65" s="3"/>
    </row>
    <row r="66" ht="17" customHeight="1">
      <c r="A66" t="s" s="5">
        <v>588</v>
      </c>
      <c r="B66" t="s" s="5">
        <v>588</v>
      </c>
      <c r="C66" t="s" s="5">
        <v>589</v>
      </c>
      <c r="D66" t="s" s="7">
        <v>590</v>
      </c>
      <c r="E66" t="s" s="5">
        <v>101</v>
      </c>
      <c r="F66" t="s" s="5">
        <v>591</v>
      </c>
      <c r="G66" t="s" s="5">
        <v>592</v>
      </c>
      <c r="H66" t="s" s="5">
        <v>593</v>
      </c>
      <c r="I66" t="s" s="5">
        <v>594</v>
      </c>
      <c r="J66" s="8">
        <v>29</v>
      </c>
      <c r="K66" s="8">
        <f>LOG10(J66)</f>
        <v>1.462397997898956</v>
      </c>
      <c r="L66" s="8">
        <v>1.462397997898956</v>
      </c>
      <c r="M66" t="s" s="5">
        <v>595</v>
      </c>
      <c r="N66" t="s" s="9">
        <v>596</v>
      </c>
      <c r="O66" s="3"/>
    </row>
    <row r="67" ht="17" customHeight="1">
      <c r="A67" t="s" s="5">
        <v>597</v>
      </c>
      <c r="B67" t="s" s="5">
        <v>597</v>
      </c>
      <c r="C67" t="s" s="5">
        <v>598</v>
      </c>
      <c r="D67" t="s" s="7">
        <f>HYPERLINK("mailto:snpdbe@rostlab.org","snpdbe@rostlab.org")</f>
        <v>599</v>
      </c>
      <c r="E67" t="s" s="5">
        <v>101</v>
      </c>
      <c r="F67" t="s" s="5">
        <v>600</v>
      </c>
      <c r="G67" t="s" s="5">
        <v>601</v>
      </c>
      <c r="H67" t="s" s="5">
        <v>602</v>
      </c>
      <c r="I67" t="s" s="5">
        <v>603</v>
      </c>
      <c r="J67" s="8">
        <v>28</v>
      </c>
      <c r="K67" s="8">
        <f>LOG10(J67)</f>
        <v>1.447158031342219</v>
      </c>
      <c r="L67" s="8">
        <v>1.447158031342219</v>
      </c>
      <c r="M67" t="s" s="5">
        <v>604</v>
      </c>
      <c r="N67" t="s" s="5">
        <v>605</v>
      </c>
      <c r="O67" s="3"/>
    </row>
    <row r="68" ht="17" customHeight="1">
      <c r="A68" t="s" s="5">
        <v>606</v>
      </c>
      <c r="B68" t="s" s="5">
        <v>607</v>
      </c>
      <c r="C68" t="s" s="5">
        <v>608</v>
      </c>
      <c r="D68" t="s" s="7">
        <f>HYPERLINK("mailto:myandell@genetics.utah.edu","myandell@genetics.utah.edu")</f>
        <v>609</v>
      </c>
      <c r="E68" t="s" s="5">
        <v>337</v>
      </c>
      <c r="F68" t="s" s="5">
        <v>610</v>
      </c>
      <c r="G68" s="18"/>
      <c r="H68" t="s" s="5">
        <v>611</v>
      </c>
      <c r="I68" t="s" s="5">
        <v>612</v>
      </c>
      <c r="J68" s="8">
        <v>28</v>
      </c>
      <c r="K68" s="8">
        <f>LOG10(J68)</f>
        <v>1.447158031342219</v>
      </c>
      <c r="L68" s="8">
        <v>1.447158031342219</v>
      </c>
      <c r="M68" t="s" s="5">
        <v>342</v>
      </c>
      <c r="N68" t="s" s="9">
        <v>613</v>
      </c>
      <c r="O68" s="3"/>
    </row>
    <row r="69" ht="30.6" customHeight="1">
      <c r="A69" t="s" s="5">
        <v>614</v>
      </c>
      <c r="B69" t="s" s="5">
        <v>615</v>
      </c>
      <c r="C69" t="s" s="5">
        <v>616</v>
      </c>
      <c r="D69" t="s" s="7">
        <f>HYPERLINK("mailto:andrew@bioinf.org.uk","andrew@bioinf.org.uk, andrew.martin@ucl.ac.uk")</f>
        <v>617</v>
      </c>
      <c r="E69" t="s" s="5">
        <v>101</v>
      </c>
      <c r="F69" t="s" s="10">
        <v>618</v>
      </c>
      <c r="G69" t="s" s="5">
        <v>619</v>
      </c>
      <c r="H69" t="s" s="5">
        <v>620</v>
      </c>
      <c r="I69" t="s" s="5">
        <v>621</v>
      </c>
      <c r="J69" s="8">
        <v>28</v>
      </c>
      <c r="K69" s="8">
        <f>LOG10(J69)</f>
        <v>1.447158031342219</v>
      </c>
      <c r="L69" s="8">
        <v>1.447158031342219</v>
      </c>
      <c r="M69" t="s" s="5">
        <v>622</v>
      </c>
      <c r="N69" t="s" s="9">
        <v>623</v>
      </c>
      <c r="O69" s="3"/>
    </row>
    <row r="70" ht="100.6" customHeight="1">
      <c r="A70" t="s" s="5">
        <v>624</v>
      </c>
      <c r="B70" t="s" s="5">
        <v>624</v>
      </c>
      <c r="C70" t="s" s="5">
        <v>625</v>
      </c>
      <c r="D70" t="s" s="7">
        <v>626</v>
      </c>
      <c r="E70" t="s" s="5">
        <v>16</v>
      </c>
      <c r="F70" t="s" s="10">
        <v>627</v>
      </c>
      <c r="G70" t="s" s="7">
        <v>628</v>
      </c>
      <c r="H70" t="s" s="5">
        <v>629</v>
      </c>
      <c r="I70" t="s" s="5">
        <v>630</v>
      </c>
      <c r="J70" s="8">
        <v>28</v>
      </c>
      <c r="K70" s="8">
        <f>LOG10(J70)</f>
        <v>1.447158031342219</v>
      </c>
      <c r="L70" s="8">
        <v>1.447158031342219</v>
      </c>
      <c r="M70" t="s" s="5">
        <v>631</v>
      </c>
      <c r="N70" t="s" s="9">
        <v>632</v>
      </c>
      <c r="O70" s="3"/>
    </row>
    <row r="71" ht="17" customHeight="1">
      <c r="A71" t="s" s="5">
        <v>633</v>
      </c>
      <c r="B71" t="s" s="5">
        <v>633</v>
      </c>
      <c r="C71" t="s" s="5">
        <v>634</v>
      </c>
      <c r="D71" t="s" s="7">
        <v>635</v>
      </c>
      <c r="E71" t="s" s="5">
        <v>428</v>
      </c>
      <c r="F71" t="s" s="5">
        <v>636</v>
      </c>
      <c r="G71" t="s" s="7">
        <v>637</v>
      </c>
      <c r="H71" t="s" s="5">
        <v>638</v>
      </c>
      <c r="I71" t="s" s="5">
        <v>639</v>
      </c>
      <c r="J71" s="8">
        <v>28</v>
      </c>
      <c r="K71" s="8">
        <f>LOG10(J71)</f>
        <v>1.447158031342219</v>
      </c>
      <c r="L71" s="8">
        <v>1.447158031342219</v>
      </c>
      <c r="M71" t="s" s="5">
        <v>640</v>
      </c>
      <c r="N71" t="s" s="5">
        <v>641</v>
      </c>
      <c r="O71" s="3"/>
    </row>
    <row r="72" ht="17" customHeight="1">
      <c r="A72" t="s" s="5">
        <v>642</v>
      </c>
      <c r="B72" t="s" s="5">
        <v>642</v>
      </c>
      <c r="C72" t="s" s="5">
        <v>643</v>
      </c>
      <c r="D72" t="s" s="7">
        <v>644</v>
      </c>
      <c r="E72" t="s" s="5">
        <v>101</v>
      </c>
      <c r="F72" t="s" s="5">
        <v>645</v>
      </c>
      <c r="G72" t="s" s="7">
        <v>646</v>
      </c>
      <c r="H72" t="s" s="5">
        <v>647</v>
      </c>
      <c r="I72" t="s" s="5">
        <v>648</v>
      </c>
      <c r="J72" s="8">
        <v>25</v>
      </c>
      <c r="K72" s="8">
        <f>LOG10(J72)</f>
        <v>1.397940008672038</v>
      </c>
      <c r="L72" s="8">
        <v>1.397940008672038</v>
      </c>
      <c r="M72" t="s" s="5">
        <v>649</v>
      </c>
      <c r="N72" t="s" s="9">
        <v>650</v>
      </c>
      <c r="O72" s="3"/>
    </row>
    <row r="73" ht="17" customHeight="1">
      <c r="A73" t="s" s="5">
        <v>651</v>
      </c>
      <c r="B73" t="s" s="5">
        <v>651</v>
      </c>
      <c r="C73" t="s" s="5">
        <v>652</v>
      </c>
      <c r="D73" t="s" s="21">
        <v>653</v>
      </c>
      <c r="E73" t="s" s="22">
        <v>26</v>
      </c>
      <c r="F73" t="s" s="5">
        <v>654</v>
      </c>
      <c r="G73" t="s" s="5">
        <v>28</v>
      </c>
      <c r="H73" t="s" s="5">
        <v>655</v>
      </c>
      <c r="I73" t="s" s="5">
        <v>656</v>
      </c>
      <c r="J73" s="8">
        <v>25</v>
      </c>
      <c r="K73" s="8">
        <f>LOG10(J73)</f>
        <v>1.397940008672038</v>
      </c>
      <c r="L73" s="8">
        <v>1.397940008672038</v>
      </c>
      <c r="M73" t="s" s="5">
        <v>657</v>
      </c>
      <c r="N73" t="s" s="5">
        <v>653</v>
      </c>
      <c r="O73" s="3"/>
    </row>
    <row r="74" ht="17" customHeight="1">
      <c r="A74" t="s" s="5">
        <v>658</v>
      </c>
      <c r="B74" t="s" s="5">
        <v>658</v>
      </c>
      <c r="C74" t="s" s="5">
        <v>659</v>
      </c>
      <c r="D74" t="s" s="7">
        <v>660</v>
      </c>
      <c r="E74" t="s" s="5">
        <v>337</v>
      </c>
      <c r="F74" t="s" s="5">
        <v>563</v>
      </c>
      <c r="G74" t="s" s="5">
        <v>661</v>
      </c>
      <c r="H74" t="s" s="5">
        <v>662</v>
      </c>
      <c r="I74" t="s" s="5">
        <v>663</v>
      </c>
      <c r="J74" s="8">
        <v>23</v>
      </c>
      <c r="K74" s="8">
        <f>LOG10(J74)</f>
        <v>1.361727836017593</v>
      </c>
      <c r="L74" s="8">
        <v>1.361727836017593</v>
      </c>
      <c r="M74" t="s" s="5">
        <v>664</v>
      </c>
      <c r="N74" t="s" s="5">
        <v>660</v>
      </c>
      <c r="O74" s="3"/>
    </row>
    <row r="75" ht="17" customHeight="1">
      <c r="A75" t="s" s="5">
        <v>665</v>
      </c>
      <c r="B75" t="s" s="5">
        <v>665</v>
      </c>
      <c r="C75" t="s" s="5">
        <v>666</v>
      </c>
      <c r="D75" t="s" s="7">
        <f>HYPERLINK("mailto:mmasso@gmu.edu","mmasso@gmu.edu")</f>
        <v>667</v>
      </c>
      <c r="E75" t="s" s="5">
        <v>26</v>
      </c>
      <c r="F75" t="s" s="5">
        <v>668</v>
      </c>
      <c r="G75" t="s" s="5">
        <v>669</v>
      </c>
      <c r="H75" t="s" s="5">
        <v>670</v>
      </c>
      <c r="I75" t="s" s="5">
        <v>671</v>
      </c>
      <c r="J75" s="8">
        <v>22</v>
      </c>
      <c r="K75" s="8">
        <f>LOG10(J75)</f>
        <v>1.342422680822206</v>
      </c>
      <c r="L75" s="8">
        <v>1.342422680822206</v>
      </c>
      <c r="M75" t="s" s="5">
        <v>672</v>
      </c>
      <c r="N75" t="s" s="5">
        <v>673</v>
      </c>
      <c r="O75" s="3"/>
    </row>
    <row r="76" ht="30.6" customHeight="1">
      <c r="A76" t="s" s="5">
        <v>674</v>
      </c>
      <c r="B76" t="s" s="5">
        <v>675</v>
      </c>
      <c r="C76" t="s" s="5">
        <v>676</v>
      </c>
      <c r="D76" t="s" s="7">
        <v>677</v>
      </c>
      <c r="E76" t="s" s="5">
        <v>101</v>
      </c>
      <c r="F76" t="s" s="5">
        <v>678</v>
      </c>
      <c r="G76" t="s" s="5">
        <v>679</v>
      </c>
      <c r="H76" t="s" s="5">
        <v>680</v>
      </c>
      <c r="I76" t="s" s="5">
        <v>681</v>
      </c>
      <c r="J76" s="8">
        <v>20</v>
      </c>
      <c r="K76" s="8">
        <f>LOG10(J76)</f>
        <v>1.301029995663981</v>
      </c>
      <c r="L76" s="8">
        <v>1.301029995663981</v>
      </c>
      <c r="M76" t="s" s="10">
        <v>682</v>
      </c>
      <c r="N76" t="s" s="9">
        <v>683</v>
      </c>
      <c r="O76" s="3"/>
    </row>
    <row r="77" ht="30.6" customHeight="1">
      <c r="A77" t="s" s="5">
        <v>684</v>
      </c>
      <c r="B77" t="s" s="5">
        <v>684</v>
      </c>
      <c r="C77" t="s" s="5">
        <v>685</v>
      </c>
      <c r="D77" t="s" s="7">
        <f>HYPERLINK("mailto:casadio@biocomp.unibo.it","casadio@biocomp.unibo.it")</f>
        <v>686</v>
      </c>
      <c r="E77" t="s" s="5">
        <v>26</v>
      </c>
      <c r="F77" t="s" s="5">
        <v>687</v>
      </c>
      <c r="G77" t="s" s="5">
        <v>688</v>
      </c>
      <c r="H77" t="s" s="5">
        <v>689</v>
      </c>
      <c r="I77" t="s" s="5">
        <v>690</v>
      </c>
      <c r="J77" s="8">
        <v>20</v>
      </c>
      <c r="K77" s="8">
        <f>LOG10(J77)</f>
        <v>1.301029995663981</v>
      </c>
      <c r="L77" s="8">
        <v>1.301029995663981</v>
      </c>
      <c r="M77" t="s" s="10">
        <v>691</v>
      </c>
      <c r="N77" t="s" s="23">
        <v>692</v>
      </c>
      <c r="O77" s="3"/>
    </row>
    <row r="78" ht="30.6" customHeight="1">
      <c r="A78" t="s" s="5">
        <v>693</v>
      </c>
      <c r="B78" t="s" s="5">
        <v>694</v>
      </c>
      <c r="C78" t="s" s="5">
        <v>685</v>
      </c>
      <c r="D78" t="s" s="7">
        <f>HYPERLINK("mailto:emidio@biocomp.unibo.it","emidio@biocomp.unibo.it, emidio@uab.edu")</f>
        <v>695</v>
      </c>
      <c r="E78" t="s" s="5">
        <v>101</v>
      </c>
      <c r="F78" t="s" s="5">
        <v>696</v>
      </c>
      <c r="G78" t="s" s="5">
        <v>697</v>
      </c>
      <c r="H78" t="s" s="5">
        <v>689</v>
      </c>
      <c r="I78" t="s" s="5">
        <v>690</v>
      </c>
      <c r="J78" s="8">
        <v>20</v>
      </c>
      <c r="K78" s="8">
        <f>LOG10(J78)</f>
        <v>1.301029995663981</v>
      </c>
      <c r="L78" s="8">
        <v>1.301029995663981</v>
      </c>
      <c r="M78" t="s" s="10">
        <v>691</v>
      </c>
      <c r="N78" t="s" s="23">
        <v>692</v>
      </c>
      <c r="O78" s="3"/>
    </row>
    <row r="79" ht="17" customHeight="1">
      <c r="A79" t="s" s="5">
        <v>698</v>
      </c>
      <c r="B79" t="s" s="5">
        <v>698</v>
      </c>
      <c r="C79" t="s" s="5">
        <v>699</v>
      </c>
      <c r="D79" s="6"/>
      <c r="E79" t="s" s="5">
        <v>700</v>
      </c>
      <c r="F79" t="s" s="5">
        <v>701</v>
      </c>
      <c r="G79" s="18"/>
      <c r="H79" t="s" s="5">
        <v>702</v>
      </c>
      <c r="I79" t="s" s="5">
        <v>703</v>
      </c>
      <c r="J79" s="8">
        <v>20</v>
      </c>
      <c r="K79" s="8">
        <f>LOG10(J79)</f>
        <v>1.301029995663981</v>
      </c>
      <c r="L79" s="8">
        <v>1.301029995663981</v>
      </c>
      <c r="M79" t="s" s="5">
        <v>704</v>
      </c>
      <c r="N79" t="s" s="24">
        <v>705</v>
      </c>
      <c r="O79" s="25"/>
    </row>
    <row r="80" ht="17" customHeight="1">
      <c r="A80" t="s" s="5">
        <v>706</v>
      </c>
      <c r="B80" t="s" s="5">
        <v>707</v>
      </c>
      <c r="C80" t="s" s="5">
        <v>708</v>
      </c>
      <c r="D80" t="s" s="7">
        <v>709</v>
      </c>
      <c r="E80" t="s" s="5">
        <v>101</v>
      </c>
      <c r="F80" t="s" s="5">
        <v>710</v>
      </c>
      <c r="G80" t="s" s="5">
        <v>711</v>
      </c>
      <c r="H80" t="s" s="5">
        <v>712</v>
      </c>
      <c r="I80" t="s" s="5">
        <v>713</v>
      </c>
      <c r="J80" s="8">
        <v>19</v>
      </c>
      <c r="K80" s="8">
        <f>LOG10(J80)</f>
        <v>1.278753600952829</v>
      </c>
      <c r="L80" s="8">
        <v>1.278753600952829</v>
      </c>
      <c r="M80" t="s" s="5">
        <v>714</v>
      </c>
      <c r="N80" t="s" s="9">
        <v>715</v>
      </c>
      <c r="O80" s="3"/>
    </row>
    <row r="81" ht="44.6" customHeight="1">
      <c r="A81" t="s" s="5">
        <v>716</v>
      </c>
      <c r="B81" t="s" s="5">
        <v>716</v>
      </c>
      <c r="C81" t="s" s="5">
        <v>717</v>
      </c>
      <c r="D81" t="s" s="7">
        <f>HYPERLINK("mailto:Jiangning.Song@monash.edu","Jiangning.Song@monash.edu")</f>
        <v>718</v>
      </c>
      <c r="E81" t="s" s="5">
        <v>26</v>
      </c>
      <c r="F81" t="s" s="5">
        <v>719</v>
      </c>
      <c r="G81" t="s" s="5">
        <v>720</v>
      </c>
      <c r="H81" t="s" s="5">
        <v>721</v>
      </c>
      <c r="I81" t="s" s="5">
        <v>722</v>
      </c>
      <c r="J81" s="8">
        <v>16</v>
      </c>
      <c r="K81" s="8">
        <f>LOG10(J81)</f>
        <v>1.204119982655925</v>
      </c>
      <c r="L81" s="8">
        <v>1.204119982655925</v>
      </c>
      <c r="M81" t="s" s="10">
        <v>723</v>
      </c>
      <c r="N81" t="s" s="9">
        <v>724</v>
      </c>
      <c r="O81" s="3"/>
    </row>
    <row r="82" ht="17" customHeight="1">
      <c r="A82" t="s" s="5">
        <v>725</v>
      </c>
      <c r="B82" t="s" s="5">
        <v>725</v>
      </c>
      <c r="C82" t="s" s="5">
        <v>726</v>
      </c>
      <c r="D82" t="s" s="7">
        <v>727</v>
      </c>
      <c r="E82" t="s" s="5">
        <v>101</v>
      </c>
      <c r="F82" t="s" s="5">
        <v>728</v>
      </c>
      <c r="G82" t="s" s="5">
        <v>729</v>
      </c>
      <c r="H82" t="s" s="5">
        <v>730</v>
      </c>
      <c r="I82" t="s" s="5">
        <v>731</v>
      </c>
      <c r="J82" s="8">
        <v>15</v>
      </c>
      <c r="K82" s="8">
        <f>LOG10(J82)</f>
        <v>1.176091259055681</v>
      </c>
      <c r="L82" s="8">
        <v>1.176091259055681</v>
      </c>
      <c r="M82" t="s" s="5">
        <v>732</v>
      </c>
      <c r="N82" t="s" s="9">
        <v>733</v>
      </c>
      <c r="O82" s="3"/>
    </row>
    <row r="83" ht="17" customHeight="1">
      <c r="A83" t="s" s="5">
        <v>734</v>
      </c>
      <c r="B83" t="s" s="5">
        <v>734</v>
      </c>
      <c r="C83" t="s" s="5">
        <v>726</v>
      </c>
      <c r="D83" t="s" s="7">
        <v>735</v>
      </c>
      <c r="E83" t="s" s="5">
        <v>101</v>
      </c>
      <c r="F83" t="s" s="5">
        <v>736</v>
      </c>
      <c r="G83" t="s" s="5">
        <v>729</v>
      </c>
      <c r="H83" t="s" s="5">
        <v>730</v>
      </c>
      <c r="I83" t="s" s="5">
        <v>731</v>
      </c>
      <c r="J83" s="8">
        <v>15</v>
      </c>
      <c r="K83" s="8">
        <f>LOG10(J83)</f>
        <v>1.176091259055681</v>
      </c>
      <c r="L83" s="8">
        <v>1.176091259055681</v>
      </c>
      <c r="M83" t="s" s="5">
        <v>732</v>
      </c>
      <c r="N83" t="s" s="9">
        <v>733</v>
      </c>
      <c r="O83" s="3"/>
    </row>
    <row r="84" ht="17" customHeight="1">
      <c r="A84" t="s" s="5">
        <v>737</v>
      </c>
      <c r="B84" t="s" s="5">
        <v>737</v>
      </c>
      <c r="C84" t="s" s="5">
        <v>738</v>
      </c>
      <c r="D84" t="s" s="7">
        <f>HYPERLINK("mailto:Hanka.Venselaar@radboudumc.nl","Hanka.Venselaar@radboudumc.nl")</f>
        <v>739</v>
      </c>
      <c r="E84" t="s" s="5">
        <v>101</v>
      </c>
      <c r="F84" t="s" s="5">
        <v>740</v>
      </c>
      <c r="G84" t="s" s="7">
        <v>741</v>
      </c>
      <c r="H84" t="s" s="5">
        <v>742</v>
      </c>
      <c r="I84" t="s" s="5">
        <v>743</v>
      </c>
      <c r="J84" s="8">
        <v>11</v>
      </c>
      <c r="K84" s="8">
        <f>LOG10(J84)</f>
        <v>1.041392685158225</v>
      </c>
      <c r="L84" s="8">
        <v>1.041392685158225</v>
      </c>
      <c r="M84" t="s" s="5">
        <v>744</v>
      </c>
      <c r="N84" t="s" s="9">
        <v>745</v>
      </c>
      <c r="O84" s="3"/>
    </row>
    <row r="85" ht="30.6" customHeight="1">
      <c r="A85" t="s" s="5">
        <v>746</v>
      </c>
      <c r="B85" t="s" s="5">
        <v>746</v>
      </c>
      <c r="C85" t="s" s="5">
        <v>747</v>
      </c>
      <c r="D85" t="s" s="7">
        <v>748</v>
      </c>
      <c r="E85" t="s" s="5">
        <v>428</v>
      </c>
      <c r="F85" t="s" s="5">
        <v>749</v>
      </c>
      <c r="G85" t="s" s="7">
        <f>HYPERLINK("http://tingchenlab.cmb.usc.edu/sinbad/","http://tingchenlab.cmb.usc.edu/sinbad/")</f>
        <v>750</v>
      </c>
      <c r="H85" t="s" s="5">
        <v>751</v>
      </c>
      <c r="I85" t="s" s="5">
        <v>752</v>
      </c>
      <c r="J85" s="8">
        <v>10</v>
      </c>
      <c r="K85" s="8">
        <f>LOG10(J85)</f>
        <v>1</v>
      </c>
      <c r="L85" s="8">
        <v>1</v>
      </c>
      <c r="M85" t="s" s="10">
        <v>753</v>
      </c>
      <c r="N85" t="s" s="23">
        <v>754</v>
      </c>
      <c r="O85" s="3"/>
    </row>
    <row r="86" ht="30.6" customHeight="1">
      <c r="A86" t="s" s="5">
        <v>755</v>
      </c>
      <c r="B86" t="s" s="5">
        <v>755</v>
      </c>
      <c r="C86" t="s" s="5">
        <v>756</v>
      </c>
      <c r="D86" t="s" s="7">
        <v>757</v>
      </c>
      <c r="E86" t="s" s="5">
        <v>337</v>
      </c>
      <c r="F86" t="s" s="10">
        <v>758</v>
      </c>
      <c r="G86" t="s" s="26">
        <v>759</v>
      </c>
      <c r="H86" t="s" s="5">
        <v>760</v>
      </c>
      <c r="I86" t="s" s="5">
        <v>761</v>
      </c>
      <c r="J86" s="8">
        <v>10</v>
      </c>
      <c r="K86" s="8">
        <f>LOG10(J86)</f>
        <v>1</v>
      </c>
      <c r="L86" s="8">
        <v>1</v>
      </c>
      <c r="M86" t="s" s="5">
        <v>762</v>
      </c>
      <c r="N86" t="s" s="9">
        <v>763</v>
      </c>
      <c r="O86" s="3"/>
    </row>
    <row r="87" ht="30.6" customHeight="1">
      <c r="A87" t="s" s="12">
        <v>764</v>
      </c>
      <c r="B87" t="s" s="5">
        <v>764</v>
      </c>
      <c r="C87" t="s" s="5">
        <v>765</v>
      </c>
      <c r="D87" t="s" s="7">
        <v>757</v>
      </c>
      <c r="E87" t="s" s="5">
        <v>337</v>
      </c>
      <c r="F87" t="s" s="10">
        <v>758</v>
      </c>
      <c r="G87" t="s" s="27">
        <v>759</v>
      </c>
      <c r="H87" t="s" s="5">
        <v>760</v>
      </c>
      <c r="I87" t="s" s="5">
        <v>761</v>
      </c>
      <c r="J87" s="8">
        <v>10</v>
      </c>
      <c r="K87" s="8">
        <f>LOG10(J87)</f>
        <v>1</v>
      </c>
      <c r="L87" s="8">
        <v>1</v>
      </c>
      <c r="M87" t="s" s="5">
        <v>762</v>
      </c>
      <c r="N87" t="s" s="9">
        <v>763</v>
      </c>
      <c r="O87" s="3"/>
    </row>
    <row r="88" ht="17" customHeight="1">
      <c r="A88" t="s" s="5">
        <v>766</v>
      </c>
      <c r="B88" t="s" s="5">
        <v>766</v>
      </c>
      <c r="C88" t="s" s="5">
        <v>767</v>
      </c>
      <c r="D88" t="s" s="7">
        <v>768</v>
      </c>
      <c r="E88" t="s" s="5">
        <v>16</v>
      </c>
      <c r="F88" t="s" s="5">
        <v>769</v>
      </c>
      <c r="G88" t="s" s="5">
        <v>770</v>
      </c>
      <c r="H88" t="s" s="5">
        <v>771</v>
      </c>
      <c r="I88" t="s" s="5">
        <v>772</v>
      </c>
      <c r="J88" s="8">
        <v>9</v>
      </c>
      <c r="K88" s="8">
        <f>LOG10(J88)</f>
        <v>0.9542425094393249</v>
      </c>
      <c r="L88" s="8">
        <v>1</v>
      </c>
      <c r="M88" t="s" s="5">
        <v>773</v>
      </c>
      <c r="N88" t="s" s="9">
        <v>774</v>
      </c>
      <c r="O88" s="3"/>
    </row>
    <row r="89" ht="17" customHeight="1">
      <c r="A89" t="s" s="5">
        <v>775</v>
      </c>
      <c r="B89" t="s" s="5">
        <v>775</v>
      </c>
      <c r="C89" t="s" s="5">
        <v>776</v>
      </c>
      <c r="D89" t="s" s="7">
        <v>777</v>
      </c>
      <c r="E89" t="s" s="5">
        <v>26</v>
      </c>
      <c r="F89" t="s" s="5">
        <v>778</v>
      </c>
      <c r="G89" t="s" s="5">
        <v>779</v>
      </c>
      <c r="H89" t="s" s="5">
        <v>780</v>
      </c>
      <c r="I89" t="s" s="5">
        <v>781</v>
      </c>
      <c r="J89" s="8">
        <v>8</v>
      </c>
      <c r="K89" s="8">
        <f>LOG10(J89)</f>
        <v>0.9030899869919435</v>
      </c>
      <c r="L89" s="8">
        <v>1</v>
      </c>
      <c r="M89" t="s" s="5">
        <v>782</v>
      </c>
      <c r="N89" t="s" s="9">
        <v>783</v>
      </c>
      <c r="O89" s="3"/>
    </row>
    <row r="90" ht="17" customHeight="1">
      <c r="A90" t="s" s="5">
        <v>784</v>
      </c>
      <c r="B90" t="s" s="5">
        <v>785</v>
      </c>
      <c r="C90" t="s" s="5">
        <v>786</v>
      </c>
      <c r="D90" t="s" s="7">
        <v>787</v>
      </c>
      <c r="E90" t="s" s="5">
        <v>72</v>
      </c>
      <c r="F90" t="s" s="5">
        <v>788</v>
      </c>
      <c r="G90" t="s" s="5">
        <v>789</v>
      </c>
      <c r="H90" t="s" s="5">
        <v>790</v>
      </c>
      <c r="I90" t="s" s="5">
        <v>791</v>
      </c>
      <c r="J90" s="8">
        <v>8</v>
      </c>
      <c r="K90" s="8">
        <f>LOG10(J90)</f>
        <v>0.9030899869919435</v>
      </c>
      <c r="L90" s="8">
        <v>1</v>
      </c>
      <c r="M90" t="s" s="5">
        <v>792</v>
      </c>
      <c r="N90" t="s" s="9">
        <v>793</v>
      </c>
      <c r="O90" s="3"/>
    </row>
    <row r="91" ht="17" customHeight="1">
      <c r="A91" t="s" s="5">
        <v>794</v>
      </c>
      <c r="B91" t="s" s="5">
        <v>794</v>
      </c>
      <c r="C91" t="s" s="5">
        <v>795</v>
      </c>
      <c r="D91" t="s" s="7">
        <v>796</v>
      </c>
      <c r="E91" t="s" s="5">
        <v>428</v>
      </c>
      <c r="F91" t="s" s="5">
        <v>797</v>
      </c>
      <c r="G91" t="s" s="5">
        <v>798</v>
      </c>
      <c r="H91" t="s" s="5">
        <v>799</v>
      </c>
      <c r="I91" t="s" s="5">
        <v>800</v>
      </c>
      <c r="J91" s="8">
        <v>7</v>
      </c>
      <c r="K91" s="8">
        <f>LOG10(J91)</f>
        <v>0.8450980400142568</v>
      </c>
      <c r="L91" s="8">
        <v>1</v>
      </c>
      <c r="M91" t="s" s="5">
        <v>801</v>
      </c>
      <c r="N91" t="s" s="9">
        <v>802</v>
      </c>
      <c r="O91" s="3"/>
    </row>
    <row r="92" ht="30.6" customHeight="1">
      <c r="A92" t="s" s="5">
        <v>803</v>
      </c>
      <c r="B92" t="s" s="5">
        <v>803</v>
      </c>
      <c r="C92" t="s" s="5">
        <v>804</v>
      </c>
      <c r="D92" t="s" s="7">
        <v>555</v>
      </c>
      <c r="E92" t="s" s="5">
        <v>805</v>
      </c>
      <c r="F92" t="s" s="5">
        <v>806</v>
      </c>
      <c r="G92" t="s" s="5">
        <v>807</v>
      </c>
      <c r="H92" t="s" s="5">
        <v>808</v>
      </c>
      <c r="I92" t="s" s="28">
        <v>809</v>
      </c>
      <c r="J92" s="8">
        <v>3</v>
      </c>
      <c r="K92" s="8">
        <f>LOG10(J92)</f>
        <v>0.4771212547196624</v>
      </c>
      <c r="L92" s="8">
        <v>1</v>
      </c>
      <c r="M92" t="s" s="5">
        <v>507</v>
      </c>
      <c r="N92" t="s" s="23">
        <v>810</v>
      </c>
      <c r="O92" s="3"/>
    </row>
    <row r="93" ht="17" customHeight="1">
      <c r="A93" t="s" s="5">
        <v>811</v>
      </c>
      <c r="B93" t="s" s="5">
        <v>811</v>
      </c>
      <c r="C93" t="s" s="5">
        <v>812</v>
      </c>
      <c r="D93" t="s" s="7">
        <f>HYPERLINK("mailto:m.n.wass@kent.ac.uk","m.n.wass@kent.ac.uk ")</f>
        <v>813</v>
      </c>
      <c r="E93" t="s" s="5">
        <v>26</v>
      </c>
      <c r="F93" t="s" s="5">
        <v>814</v>
      </c>
      <c r="G93" t="s" s="5">
        <v>815</v>
      </c>
      <c r="H93" t="s" s="5">
        <v>816</v>
      </c>
      <c r="I93" t="s" s="5">
        <v>817</v>
      </c>
      <c r="J93" s="8">
        <v>3</v>
      </c>
      <c r="K93" s="8">
        <f>LOG10(J93)</f>
        <v>0.4771212547196624</v>
      </c>
      <c r="L93" s="8">
        <v>1</v>
      </c>
      <c r="M93" t="s" s="5">
        <v>818</v>
      </c>
      <c r="N93" t="s" s="9">
        <v>819</v>
      </c>
      <c r="O93" s="29"/>
    </row>
    <row r="94" ht="17" customHeight="1">
      <c r="A94" t="s" s="5">
        <v>820</v>
      </c>
      <c r="B94" t="s" s="5">
        <v>820</v>
      </c>
      <c r="C94" t="s" s="5">
        <v>821</v>
      </c>
      <c r="D94" t="s" s="7">
        <f>HYPERLINK("mailto:yura.kei@ocha.ac.jp","yura.kei@ocha.ac.jp")</f>
        <v>822</v>
      </c>
      <c r="E94" t="s" s="5">
        <v>101</v>
      </c>
      <c r="F94" t="s" s="5">
        <v>823</v>
      </c>
      <c r="G94" t="s" s="5">
        <v>824</v>
      </c>
      <c r="H94" t="s" s="5">
        <v>825</v>
      </c>
      <c r="I94" t="s" s="5">
        <v>826</v>
      </c>
      <c r="J94" s="8">
        <v>2</v>
      </c>
      <c r="K94" s="8">
        <f>LOG10(J94)</f>
        <v>0.3010299956639812</v>
      </c>
      <c r="L94" s="8">
        <v>1</v>
      </c>
      <c r="M94" t="s" s="5">
        <v>827</v>
      </c>
      <c r="N94" t="s" s="9">
        <v>828</v>
      </c>
      <c r="O94" s="18"/>
    </row>
    <row r="95" ht="58.6" customHeight="1">
      <c r="A95" t="s" s="5">
        <v>829</v>
      </c>
      <c r="B95" t="s" s="5">
        <v>830</v>
      </c>
      <c r="C95" t="s" s="5">
        <v>831</v>
      </c>
      <c r="D95" t="s" s="31">
        <v>832</v>
      </c>
      <c r="E95" t="s" s="5">
        <v>337</v>
      </c>
      <c r="F95" t="s" s="10">
        <v>833</v>
      </c>
      <c r="G95" t="s" s="26">
        <v>834</v>
      </c>
      <c r="H95" t="s" s="5">
        <v>835</v>
      </c>
      <c r="I95" t="s" s="5">
        <v>836</v>
      </c>
      <c r="J95" s="8">
        <v>2</v>
      </c>
      <c r="K95" s="8">
        <f>LOG10(J95)</f>
        <v>0.3010299956639812</v>
      </c>
      <c r="L95" s="8">
        <v>1</v>
      </c>
      <c r="M95" t="s" s="5">
        <v>837</v>
      </c>
      <c r="N95" t="s" s="32">
        <v>838</v>
      </c>
      <c r="O95" s="33"/>
    </row>
    <row r="96" ht="17" customHeight="1">
      <c r="A96" t="s" s="5">
        <v>839</v>
      </c>
      <c r="B96" t="s" s="5">
        <v>839</v>
      </c>
      <c r="C96" t="s" s="5">
        <v>840</v>
      </c>
      <c r="D96" t="s" s="34">
        <v>841</v>
      </c>
      <c r="E96" t="s" s="5">
        <v>366</v>
      </c>
      <c r="F96" t="s" s="5">
        <v>842</v>
      </c>
      <c r="G96" t="s" s="35">
        <v>843</v>
      </c>
      <c r="H96" t="s" s="5">
        <v>844</v>
      </c>
      <c r="I96" t="s" s="5">
        <v>845</v>
      </c>
      <c r="J96" s="8">
        <v>0</v>
      </c>
      <c r="K96" s="18">
        <f>LOG10(J96)</f>
      </c>
      <c r="L96" s="8">
        <v>1</v>
      </c>
      <c r="M96" t="s" s="5">
        <v>846</v>
      </c>
      <c r="N96" t="s" s="36">
        <v>841</v>
      </c>
      <c r="O96" s="37"/>
    </row>
    <row r="97" ht="72.6" customHeight="1">
      <c r="A97" t="s" s="5">
        <v>847</v>
      </c>
      <c r="B97" t="s" s="5">
        <v>847</v>
      </c>
      <c r="C97" t="s" s="5">
        <v>848</v>
      </c>
      <c r="D97" t="s" s="7">
        <v>849</v>
      </c>
      <c r="E97" t="s" s="5">
        <v>101</v>
      </c>
      <c r="F97" t="s" s="39">
        <v>850</v>
      </c>
      <c r="G97" t="s" s="35">
        <v>851</v>
      </c>
      <c r="H97" t="s" s="5">
        <v>852</v>
      </c>
      <c r="I97" t="s" s="5">
        <v>853</v>
      </c>
      <c r="J97" s="8">
        <v>0</v>
      </c>
      <c r="K97" s="18">
        <f>LOG10(J97)</f>
      </c>
      <c r="L97" s="8">
        <v>1</v>
      </c>
      <c r="M97" t="s" s="5">
        <v>854</v>
      </c>
      <c r="N97" t="s" s="5">
        <v>849</v>
      </c>
      <c r="O97" s="18"/>
    </row>
    <row r="98" ht="17" customHeight="1">
      <c r="A98" t="s" s="5">
        <v>855</v>
      </c>
      <c r="B98" t="s" s="5">
        <v>855</v>
      </c>
      <c r="C98" t="s" s="5">
        <v>856</v>
      </c>
      <c r="D98" t="s" s="30">
        <v>857</v>
      </c>
      <c r="E98" t="s" s="5">
        <v>72</v>
      </c>
      <c r="F98" t="s" s="5">
        <v>858</v>
      </c>
      <c r="G98" t="s" s="35">
        <v>859</v>
      </c>
      <c r="H98" t="s" s="5">
        <v>860</v>
      </c>
      <c r="I98" t="s" s="5">
        <v>861</v>
      </c>
      <c r="J98" s="8">
        <v>0</v>
      </c>
      <c r="K98" s="18">
        <f>LOG10(J98)</f>
      </c>
      <c r="L98" s="8">
        <v>1</v>
      </c>
      <c r="M98" t="s" s="5">
        <v>862</v>
      </c>
      <c r="N98" t="s" s="40">
        <v>857</v>
      </c>
      <c r="O98" s="41"/>
    </row>
    <row r="99" ht="17" customHeight="1">
      <c r="A99" t="s" s="5">
        <v>863</v>
      </c>
      <c r="B99" t="s" s="5">
        <v>863</v>
      </c>
      <c r="C99" t="s" s="5">
        <v>864</v>
      </c>
      <c r="D99" t="s" s="34">
        <v>865</v>
      </c>
      <c r="E99" t="s" s="5">
        <v>101</v>
      </c>
      <c r="F99" t="s" s="38">
        <v>866</v>
      </c>
      <c r="G99" t="s" s="35">
        <v>867</v>
      </c>
      <c r="H99" t="s" s="5">
        <v>868</v>
      </c>
      <c r="I99" t="s" s="5">
        <v>869</v>
      </c>
      <c r="J99" s="8">
        <v>0</v>
      </c>
      <c r="K99" s="18">
        <f>LOG10(J99)</f>
      </c>
      <c r="L99" s="8">
        <v>1</v>
      </c>
      <c r="M99" t="s" s="5">
        <v>870</v>
      </c>
      <c r="N99" t="s" s="42">
        <v>865</v>
      </c>
      <c r="O99" s="43"/>
    </row>
    <row r="100" ht="17" customHeight="1">
      <c r="A100" s="33"/>
      <c r="B100" s="33"/>
      <c r="C100" s="33"/>
      <c r="D100" s="33"/>
      <c r="E100" s="33"/>
      <c r="F100" s="33"/>
      <c r="G100" s="25"/>
      <c r="H100" s="33"/>
      <c r="I100" s="33"/>
      <c r="J100" s="33"/>
      <c r="K100" s="33"/>
      <c r="L100" s="33"/>
      <c r="M100" s="33"/>
      <c r="N100" s="44"/>
      <c r="O100" s="33"/>
    </row>
    <row r="101" ht="17" customHeight="1">
      <c r="A101" s="25"/>
      <c r="B101" s="25"/>
      <c r="C101" s="25"/>
      <c r="D101" s="25"/>
      <c r="E101" s="25"/>
      <c r="F101" s="25"/>
      <c r="G101" s="25"/>
      <c r="H101" s="25"/>
      <c r="I101" s="25"/>
      <c r="J101" s="25"/>
      <c r="K101" s="25"/>
      <c r="L101" s="25"/>
      <c r="M101" s="25"/>
      <c r="N101" s="44"/>
      <c r="O101" s="25"/>
    </row>
    <row r="102" ht="17" customHeight="1">
      <c r="A102" s="45"/>
      <c r="B102" s="45"/>
      <c r="C102" s="45"/>
      <c r="D102" s="45"/>
      <c r="E102" s="45"/>
      <c r="F102" s="45"/>
      <c r="G102" s="45"/>
      <c r="H102" s="45"/>
      <c r="I102" s="45"/>
      <c r="J102" s="45"/>
      <c r="K102" s="45"/>
      <c r="L102" s="45"/>
      <c r="M102" s="45"/>
      <c r="N102" s="46"/>
      <c r="O102" s="25"/>
    </row>
    <row r="103" ht="17" customHeight="1">
      <c r="A103" s="47"/>
      <c r="B103" s="48"/>
      <c r="C103" s="48"/>
      <c r="D103" s="48"/>
      <c r="E103" s="48"/>
      <c r="F103" s="49"/>
      <c r="G103" s="48"/>
      <c r="H103" s="50"/>
      <c r="I103" s="50"/>
      <c r="J103" s="48"/>
      <c r="K103" s="48"/>
      <c r="L103" s="48"/>
      <c r="M103" s="48"/>
      <c r="N103" s="51"/>
      <c r="O103" s="52"/>
    </row>
    <row r="104" ht="15.75" customHeight="1">
      <c r="A104" s="53"/>
      <c r="B104" s="54"/>
      <c r="C104" s="54"/>
      <c r="D104" s="54"/>
      <c r="E104" s="54"/>
      <c r="F104" s="54"/>
      <c r="G104" s="54"/>
      <c r="H104" s="54"/>
      <c r="I104" s="54"/>
      <c r="J104" s="54"/>
      <c r="K104" s="48"/>
      <c r="L104" s="48"/>
      <c r="M104" s="48"/>
      <c r="N104" s="48"/>
      <c r="O104" s="52"/>
    </row>
    <row r="105" ht="17" customHeight="1">
      <c r="A105" s="47"/>
      <c r="B105" s="48"/>
      <c r="C105" s="48"/>
      <c r="D105" s="48"/>
      <c r="E105" s="48"/>
      <c r="F105" s="48"/>
      <c r="G105" s="48"/>
      <c r="H105" s="50"/>
      <c r="I105" s="50"/>
      <c r="J105" s="48"/>
      <c r="K105" s="48"/>
      <c r="L105" s="48"/>
      <c r="M105" s="48"/>
      <c r="N105" s="48"/>
      <c r="O105" s="52"/>
    </row>
    <row r="106" ht="17" customHeight="1">
      <c r="A106" s="47"/>
      <c r="B106" s="48"/>
      <c r="C106" s="48"/>
      <c r="D106" s="48"/>
      <c r="E106" s="48"/>
      <c r="F106" s="48"/>
      <c r="G106" s="48"/>
      <c r="H106" s="48"/>
      <c r="I106" s="48"/>
      <c r="J106" s="48"/>
      <c r="K106" s="48"/>
      <c r="L106" s="48"/>
      <c r="M106" s="48"/>
      <c r="N106" s="51"/>
      <c r="O106" s="52"/>
    </row>
    <row r="107" ht="17" customHeight="1">
      <c r="A107" s="47"/>
      <c r="B107" s="48"/>
      <c r="C107" s="48"/>
      <c r="D107" s="48"/>
      <c r="E107" s="48"/>
      <c r="F107" s="48"/>
      <c r="G107" s="48"/>
      <c r="H107" s="50"/>
      <c r="I107" s="50"/>
      <c r="J107" s="48"/>
      <c r="K107" s="48"/>
      <c r="L107" s="48"/>
      <c r="M107" s="48"/>
      <c r="N107" s="48"/>
      <c r="O107" s="52"/>
    </row>
    <row r="108" ht="17" customHeight="1">
      <c r="A108" s="47"/>
      <c r="B108" s="48"/>
      <c r="C108" s="48"/>
      <c r="D108" s="48"/>
      <c r="E108" s="48"/>
      <c r="F108" s="48"/>
      <c r="G108" s="48"/>
      <c r="H108" s="50"/>
      <c r="I108" s="50"/>
      <c r="J108" s="48"/>
      <c r="K108" s="48"/>
      <c r="L108" s="48"/>
      <c r="M108" s="48"/>
      <c r="N108" s="48"/>
      <c r="O108" s="52"/>
    </row>
    <row r="109" ht="17" customHeight="1">
      <c r="A109" s="47"/>
      <c r="B109" s="48"/>
      <c r="C109" s="48"/>
      <c r="D109" s="48"/>
      <c r="E109" s="48"/>
      <c r="F109" s="49"/>
      <c r="G109" s="48"/>
      <c r="H109" s="50"/>
      <c r="I109" s="50"/>
      <c r="J109" s="48"/>
      <c r="K109" s="48"/>
      <c r="L109" s="48"/>
      <c r="M109" s="48"/>
      <c r="N109" s="48"/>
      <c r="O109" s="52"/>
    </row>
    <row r="110" ht="17" customHeight="1">
      <c r="A110" s="47"/>
      <c r="B110" s="48"/>
      <c r="C110" s="48"/>
      <c r="D110" s="48"/>
      <c r="E110" s="48"/>
      <c r="F110" s="48"/>
      <c r="G110" s="48"/>
      <c r="H110" s="48"/>
      <c r="I110" s="48"/>
      <c r="J110" s="48"/>
      <c r="K110" s="48"/>
      <c r="L110" s="48"/>
      <c r="M110" s="48"/>
      <c r="N110" s="48"/>
      <c r="O110" s="52"/>
    </row>
    <row r="111" ht="17" customHeight="1">
      <c r="A111" s="55"/>
      <c r="B111" s="56"/>
      <c r="C111" s="56"/>
      <c r="D111" s="56"/>
      <c r="E111" s="56"/>
      <c r="F111" s="56"/>
      <c r="G111" s="56"/>
      <c r="H111" s="56"/>
      <c r="I111" s="56"/>
      <c r="J111" s="56"/>
      <c r="K111" s="56"/>
      <c r="L111" s="56"/>
      <c r="M111" s="56"/>
      <c r="N111" s="56"/>
      <c r="O111" s="52"/>
    </row>
  </sheetData>
  <hyperlinks>
    <hyperlink ref="D3" r:id="rId1" location="" tooltip="" display=""/>
    <hyperlink ref="N3" r:id="rId2" location="" tooltip="" display=""/>
    <hyperlink ref="D6" r:id="rId3" location="" tooltip="" display=""/>
    <hyperlink ref="N6" r:id="rId4" location="" tooltip="" display=""/>
    <hyperlink ref="D9" r:id="rId5" location="" tooltip="" display=""/>
    <hyperlink ref="D11" r:id="rId6" location="" tooltip="" display=""/>
    <hyperlink ref="G11" r:id="rId7" location="" tooltip="" display=""/>
    <hyperlink ref="D13" r:id="rId8" location="" tooltip="" display=""/>
    <hyperlink ref="N14" r:id="rId9" location="" tooltip="" display=""/>
    <hyperlink ref="D15" r:id="rId10" location="" tooltip="" display=""/>
    <hyperlink ref="N15" r:id="rId11" location="" tooltip="" display=""/>
    <hyperlink ref="D16" r:id="rId12" location="" tooltip="" display=""/>
    <hyperlink ref="G16" r:id="rId13" location="" tooltip="" display=""/>
    <hyperlink ref="N16" r:id="rId14" location="" tooltip="" display=""/>
    <hyperlink ref="D17" r:id="rId15" location="" tooltip="" display=""/>
    <hyperlink ref="N17" r:id="rId16" location="" tooltip="" display=""/>
    <hyperlink ref="D18" r:id="rId17" location="" tooltip="" display=""/>
    <hyperlink ref="N18" r:id="rId18" location="" tooltip="" display=""/>
    <hyperlink ref="N19" r:id="rId19" location="" tooltip="" display=""/>
    <hyperlink ref="N20" r:id="rId20" location="" tooltip="" display=""/>
    <hyperlink ref="N21" r:id="rId21" location="" tooltip="" display=""/>
    <hyperlink ref="D22" r:id="rId22" location="" tooltip="" display=""/>
    <hyperlink ref="N22" r:id="rId23" location="" tooltip="" display=""/>
    <hyperlink ref="D23" r:id="rId24" location="" tooltip="" display=""/>
    <hyperlink ref="N23" r:id="rId25" location="" tooltip="" display=""/>
    <hyperlink ref="D24" r:id="rId26" location="" tooltip="" display=""/>
    <hyperlink ref="N24" r:id="rId27" location="" tooltip="" display=""/>
    <hyperlink ref="D25" r:id="rId28" location="" tooltip="" display=""/>
    <hyperlink ref="N25" r:id="rId29" location="" tooltip="" display=""/>
    <hyperlink ref="D27" r:id="rId30" location="" tooltip="" display=""/>
    <hyperlink ref="N27" r:id="rId31" location="" tooltip="" display=""/>
    <hyperlink ref="N28" r:id="rId32" location="" tooltip="" display=""/>
    <hyperlink ref="D29" r:id="rId33" location="" tooltip="" display=""/>
    <hyperlink ref="N29" r:id="rId34" location="" tooltip="" display=""/>
    <hyperlink ref="N30" r:id="rId35" location="" tooltip="" display=""/>
    <hyperlink ref="D31" r:id="rId36" location="" tooltip="" display=""/>
    <hyperlink ref="G31" r:id="rId37" location="" tooltip="" display=""/>
    <hyperlink ref="N31" r:id="rId38" location="" tooltip="" display=""/>
    <hyperlink ref="D32" r:id="rId39" location="" tooltip="" display=""/>
    <hyperlink ref="N32" r:id="rId40" location="" tooltip="" display=""/>
    <hyperlink ref="N33" r:id="rId41" location="" tooltip="" display=""/>
    <hyperlink ref="N34" r:id="rId42" location="" tooltip="" display=""/>
    <hyperlink ref="G35" r:id="rId43" location="" tooltip="" display=""/>
    <hyperlink ref="N35" r:id="rId44" location="" tooltip="" display=""/>
    <hyperlink ref="N36" r:id="rId45" location="" tooltip="" display=""/>
    <hyperlink ref="N37" r:id="rId46" location="" tooltip="" display=""/>
    <hyperlink ref="D38" r:id="rId47" location="" tooltip="" display=""/>
    <hyperlink ref="G38" r:id="rId48" location="" tooltip="" display=""/>
    <hyperlink ref="D39" r:id="rId49" location="" tooltip="" display=""/>
    <hyperlink ref="D40" r:id="rId50" location="" tooltip="" display=""/>
    <hyperlink ref="N40" r:id="rId51" location="" tooltip="" display=""/>
    <hyperlink ref="N41" r:id="rId52" location="" tooltip="" display=""/>
    <hyperlink ref="N43" r:id="rId53" location="" tooltip="" display=""/>
    <hyperlink ref="N44" r:id="rId54" location="" tooltip="" display=""/>
    <hyperlink ref="N45" r:id="rId55" location="" tooltip="" display=""/>
    <hyperlink ref="N46" r:id="rId56" location="" tooltip="" display=""/>
    <hyperlink ref="N47" r:id="rId57" location="" tooltip="" display=""/>
    <hyperlink ref="N49" r:id="rId58" location="" tooltip="" display=""/>
    <hyperlink ref="N50" r:id="rId59" location="" tooltip="" display=""/>
    <hyperlink ref="N51" r:id="rId60" location="" tooltip="" display=""/>
    <hyperlink ref="D52" r:id="rId61" location="" tooltip="" display=""/>
    <hyperlink ref="D53" r:id="rId62" location="" tooltip="" display=""/>
    <hyperlink ref="N53" r:id="rId63" location="" tooltip="" display=""/>
    <hyperlink ref="D54" r:id="rId64" location="" tooltip="" display=""/>
    <hyperlink ref="N54" r:id="rId65" location="" tooltip="" display=""/>
    <hyperlink ref="N55" r:id="rId66" location="" tooltip="" display=""/>
    <hyperlink ref="N56" r:id="rId67" location="" tooltip="" display=""/>
    <hyperlink ref="N57" r:id="rId68" location="" tooltip="" display=""/>
    <hyperlink ref="D59" r:id="rId69" location="" tooltip="" display=""/>
    <hyperlink ref="N59" r:id="rId70" location="" tooltip="" display=""/>
    <hyperlink ref="N62" r:id="rId71" location="" tooltip="" display=""/>
    <hyperlink ref="N63" r:id="rId72" location="" tooltip="" display=""/>
    <hyperlink ref="N64" r:id="rId73" location="" tooltip="" display=""/>
    <hyperlink ref="N65" r:id="rId74" location="" tooltip="" display=""/>
    <hyperlink ref="N66" r:id="rId75" location="" tooltip="" display=""/>
    <hyperlink ref="D67" r:id="rId76" location="" tooltip="" display=""/>
    <hyperlink ref="D68" r:id="rId77" location="" tooltip="" display=""/>
    <hyperlink ref="N68" r:id="rId78" location="" tooltip="" display=""/>
    <hyperlink ref="D69" r:id="rId79" location="" tooltip="" display=""/>
    <hyperlink ref="N69" r:id="rId80" location="" tooltip="" display=""/>
    <hyperlink ref="N70" r:id="rId81" location="" tooltip="" display=""/>
    <hyperlink ref="D75" r:id="rId82" location="" tooltip="" display=""/>
    <hyperlink ref="G76" r:id="rId83" location="" tooltip="" display=""/>
    <hyperlink ref="N76" r:id="rId84" location="" tooltip="" display=""/>
    <hyperlink ref="D77" r:id="rId85" location="" tooltip="" display=""/>
    <hyperlink ref="N77" r:id="rId86" location="" tooltip="" display=""/>
    <hyperlink ref="D78" r:id="rId87" location="" tooltip="" display=""/>
    <hyperlink ref="G78" r:id="rId88" location="" tooltip="" display=""/>
    <hyperlink ref="N78" r:id="rId89" location="" tooltip="" display=""/>
    <hyperlink ref="N80" r:id="rId90" location="" tooltip="" display=""/>
    <hyperlink ref="D81" r:id="rId91" location="" tooltip="" display=""/>
    <hyperlink ref="N81" r:id="rId92" location="" tooltip="" display=""/>
    <hyperlink ref="N82" r:id="rId93" location="" tooltip="" display=""/>
    <hyperlink ref="N83" r:id="rId94" location="" tooltip="" display=""/>
    <hyperlink ref="D84" r:id="rId95" location="" tooltip="" display=""/>
    <hyperlink ref="N84" r:id="rId96" location="" tooltip="" display=""/>
    <hyperlink ref="G85" r:id="rId97" location="" tooltip="" display=""/>
    <hyperlink ref="N85" r:id="rId98" location="" tooltip="" display=""/>
    <hyperlink ref="N86" r:id="rId99" location="" tooltip="" display=""/>
    <hyperlink ref="N87" r:id="rId100" location="" tooltip="" display=""/>
    <hyperlink ref="N88" r:id="rId101" location="" tooltip="" display=""/>
    <hyperlink ref="N89" r:id="rId102" location="" tooltip="" display=""/>
    <hyperlink ref="N90" r:id="rId103" location="" tooltip="" display=""/>
    <hyperlink ref="N91" r:id="rId104" location="" tooltip="" display=""/>
    <hyperlink ref="G92" r:id="rId105" location="" tooltip="" display=""/>
    <hyperlink ref="N92" r:id="rId106" location="" tooltip="" display=""/>
    <hyperlink ref="D93" r:id="rId107" location="" tooltip="" display=""/>
    <hyperlink ref="N93" r:id="rId108" location="" tooltip="" display=""/>
    <hyperlink ref="D94" r:id="rId109" location="" tooltip="" display=""/>
    <hyperlink ref="N94" r:id="rId110" location="" tooltip="" display=""/>
    <hyperlink ref="N95" r:id="rId111"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26"/>
  <sheetViews>
    <sheetView workbookViewId="0" showGridLines="0" defaultGridColor="1"/>
  </sheetViews>
  <sheetFormatPr defaultColWidth="11" defaultRowHeight="15.75" customHeight="1" outlineLevelRow="0" outlineLevelCol="0"/>
  <cols>
    <col min="1" max="1" width="11" style="57" customWidth="1"/>
    <col min="2" max="2" width="11" style="57" customWidth="1"/>
    <col min="3" max="3" width="11" style="57" customWidth="1"/>
    <col min="4" max="4" width="11" style="57" customWidth="1"/>
    <col min="5" max="5" width="11" style="57" customWidth="1"/>
    <col min="6" max="256" width="11" style="57" customWidth="1"/>
  </cols>
  <sheetData>
    <row r="1" ht="17" customHeight="1">
      <c r="A1" t="s" s="58">
        <v>871</v>
      </c>
      <c r="B1" s="59"/>
      <c r="C1" s="59"/>
      <c r="D1" s="59"/>
      <c r="E1" s="59"/>
    </row>
    <row r="2" ht="17" customHeight="1">
      <c r="A2" t="s" s="58">
        <v>872</v>
      </c>
      <c r="B2" s="59"/>
      <c r="C2" s="59"/>
      <c r="D2" s="59"/>
      <c r="E2" s="59"/>
    </row>
    <row r="3" ht="17" customHeight="1">
      <c r="A3" t="s" s="58">
        <v>873</v>
      </c>
      <c r="B3" s="59"/>
      <c r="C3" s="59"/>
      <c r="D3" s="59"/>
      <c r="E3" s="59"/>
    </row>
    <row r="4" ht="17" customHeight="1">
      <c r="A4" t="s" s="58">
        <v>874</v>
      </c>
      <c r="B4" s="59"/>
      <c r="C4" s="59"/>
      <c r="D4" s="59"/>
      <c r="E4" s="59"/>
    </row>
    <row r="5" ht="17" customHeight="1">
      <c r="A5" s="59"/>
      <c r="B5" t="s" s="58">
        <v>875</v>
      </c>
      <c r="C5" s="59"/>
      <c r="D5" s="59"/>
      <c r="E5" s="59"/>
    </row>
    <row r="6" ht="17" customHeight="1">
      <c r="A6" s="59"/>
      <c r="B6" t="s" s="58">
        <v>876</v>
      </c>
      <c r="C6" s="59"/>
      <c r="D6" s="59"/>
      <c r="E6" s="59"/>
    </row>
    <row r="7" ht="17" customHeight="1">
      <c r="A7" t="s" s="58">
        <v>877</v>
      </c>
      <c r="B7" s="59"/>
      <c r="C7" s="59"/>
      <c r="D7" s="59"/>
      <c r="E7" s="59"/>
    </row>
    <row r="8" ht="17" customHeight="1">
      <c r="A8" t="s" s="58">
        <v>878</v>
      </c>
      <c r="B8" s="59"/>
      <c r="C8" s="59"/>
      <c r="D8" s="59"/>
      <c r="E8" s="59"/>
    </row>
    <row r="9" ht="17" customHeight="1">
      <c r="A9" t="s" s="58">
        <v>879</v>
      </c>
      <c r="B9" s="59"/>
      <c r="C9" s="59"/>
      <c r="D9" s="59"/>
      <c r="E9" s="59"/>
    </row>
    <row r="10" ht="17" customHeight="1">
      <c r="A10" t="s" s="58">
        <v>880</v>
      </c>
      <c r="B10" s="59"/>
      <c r="C10" s="59"/>
      <c r="D10" s="59"/>
      <c r="E10" s="59"/>
    </row>
    <row r="11" ht="17" customHeight="1">
      <c r="A11" t="s" s="58">
        <v>881</v>
      </c>
      <c r="B11" s="59"/>
      <c r="C11" s="59"/>
      <c r="D11" s="59"/>
      <c r="E11" s="59"/>
    </row>
    <row r="12" ht="17" customHeight="1">
      <c r="A12" s="59"/>
      <c r="B12" t="s" s="58">
        <v>882</v>
      </c>
      <c r="C12" s="59"/>
      <c r="D12" s="59"/>
      <c r="E12" s="59"/>
    </row>
    <row r="13" ht="17" customHeight="1">
      <c r="A13" t="s" s="58">
        <v>883</v>
      </c>
      <c r="B13" s="59"/>
      <c r="C13" s="59"/>
      <c r="D13" s="59"/>
      <c r="E13" s="59"/>
    </row>
    <row r="14" ht="17" customHeight="1">
      <c r="A14" s="59"/>
      <c r="B14" t="s" s="58">
        <v>884</v>
      </c>
      <c r="C14" s="59"/>
      <c r="D14" s="59"/>
      <c r="E14" s="59"/>
    </row>
    <row r="15" ht="17" customHeight="1">
      <c r="A15" t="s" s="58">
        <v>885</v>
      </c>
      <c r="B15" s="59"/>
      <c r="C15" s="59"/>
      <c r="D15" s="59"/>
      <c r="E15" s="59"/>
    </row>
    <row r="16" ht="17" customHeight="1">
      <c r="A16" t="s" s="58">
        <v>886</v>
      </c>
      <c r="B16" s="59"/>
      <c r="C16" s="59"/>
      <c r="D16" s="59"/>
      <c r="E16" s="59"/>
    </row>
    <row r="17" ht="17" customHeight="1">
      <c r="A17" t="s" s="58">
        <v>887</v>
      </c>
      <c r="B17" s="59"/>
      <c r="C17" s="59"/>
      <c r="D17" s="59"/>
      <c r="E17" s="59"/>
    </row>
    <row r="18" ht="17" customHeight="1">
      <c r="A18" s="59"/>
      <c r="B18" t="s" s="58">
        <v>888</v>
      </c>
      <c r="C18" s="59"/>
      <c r="D18" s="59"/>
      <c r="E18" s="59"/>
    </row>
    <row r="19" ht="17" customHeight="1">
      <c r="A19" s="59"/>
      <c r="B19" t="s" s="58">
        <v>889</v>
      </c>
      <c r="C19" s="59"/>
      <c r="D19" s="59"/>
      <c r="E19" s="59"/>
    </row>
    <row r="20" ht="17" customHeight="1">
      <c r="A20" s="59"/>
      <c r="B20" t="s" s="58">
        <v>890</v>
      </c>
      <c r="C20" s="59"/>
      <c r="D20" s="59"/>
      <c r="E20" s="59"/>
    </row>
    <row r="21" ht="17" customHeight="1">
      <c r="A21" s="59"/>
      <c r="B21" t="s" s="58">
        <v>891</v>
      </c>
      <c r="C21" s="59"/>
      <c r="D21" s="59"/>
      <c r="E21" s="59"/>
    </row>
    <row r="22" ht="17" customHeight="1">
      <c r="A22" s="59"/>
      <c r="B22" t="s" s="58">
        <v>892</v>
      </c>
      <c r="C22" s="59"/>
      <c r="D22" s="59"/>
      <c r="E22" s="59"/>
    </row>
    <row r="23" ht="17" customHeight="1">
      <c r="A23" t="s" s="58">
        <v>893</v>
      </c>
      <c r="B23" s="59"/>
      <c r="C23" s="59"/>
      <c r="D23" s="59"/>
      <c r="E23" s="59"/>
    </row>
    <row r="24" ht="17" customHeight="1">
      <c r="A24" t="s" s="58">
        <v>894</v>
      </c>
      <c r="B24" s="59"/>
      <c r="C24" s="59"/>
      <c r="D24" s="59"/>
      <c r="E24" s="59"/>
    </row>
    <row r="25" ht="17" customHeight="1">
      <c r="A25" t="s" s="58">
        <v>895</v>
      </c>
      <c r="B25" s="59"/>
      <c r="C25" s="59"/>
      <c r="D25" s="59"/>
      <c r="E25" s="59"/>
    </row>
    <row r="26" ht="17" customHeight="1">
      <c r="A26" t="s" s="58">
        <v>896</v>
      </c>
      <c r="B26" s="59"/>
      <c r="C26" s="59"/>
      <c r="D26" s="59"/>
      <c r="E26" s="5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